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РРО 2010" sheetId="1" r:id="rId1"/>
  </sheets>
  <definedNames>
    <definedName name="_xlnm._FilterDatabase" localSheetId="0" hidden="1">'РРО 2010'!$A$5:$R$266</definedName>
    <definedName name="_xlnm.Print_Area" localSheetId="0">'РРО 2010'!$A$1:$R$280</definedName>
  </definedNames>
  <calcPr fullCalcOnLoad="1"/>
</workbook>
</file>

<file path=xl/sharedStrings.xml><?xml version="1.0" encoding="utf-8"?>
<sst xmlns="http://schemas.openxmlformats.org/spreadsheetml/2006/main" count="1361" uniqueCount="819">
  <si>
    <t xml:space="preserve">Расходы за счет средств субсидии из резервного фонда финанстрования непредвиденных расходов Администрации ТО в соответствии с распоряжением Администрации ТО от 17.07.2008 № 19-р-в на приобретение музыкальных инструментов </t>
  </si>
  <si>
    <t xml:space="preserve">п.4-6 Положения </t>
  </si>
  <si>
    <t>1. Закон Томской области от 29 декабря 2005 г. N 241-ОЗ "О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прав"; 2. Закон Томской области от 1</t>
  </si>
  <si>
    <t>ИТОГО расходные обязательствам муниципальных районов</t>
  </si>
  <si>
    <t>Решение Думы Колпашевского района от 16.04.2010 № 834 "О порядке использования средств субсидии на компенсацию разницы в тарифах для населения по утилизации (захоронению) твёрдых бытовых отходов на полигоне г. Колпашево"; Постановление администрации Колпашевского района от 15.07.2010 № 945 "О порядке и условиях предоставления субсидии на компенсацию разницы в тарифах для населения по утилизации (захоронению) твердых бытовых отходов на полигоне г.Колпашево"</t>
  </si>
  <si>
    <t>01.07.2010- до окончания срока действия ЗТО от 13.04.2006 № 73-ОЗ "</t>
  </si>
  <si>
    <t xml:space="preserve">01.07.2010, до окончания срока действия ЗТО от 11.09.2007 № 188-ОЗ </t>
  </si>
  <si>
    <t>30.01.2007 - 31.12.2010</t>
  </si>
  <si>
    <t>Расходы из резервного фонда финансирования непредвиденных расходов Администрации ТО в соответствии с распоряжением Администрации ТО от 29.03.2010 № 15-р-в</t>
  </si>
  <si>
    <t>Решение Думы Колпашевского района от 26.12.2008 № 586 "О порядке расходования бюджетных ассигнований, выделенных бюджету муниципального образования  "Колпашевский район" из резервного фонда финансирования непредвиденных расходов Администрации ТО из резервного фонда Администрации ТО по ликвидациипоследствий стихийных бедствий и других чрезвычайных ситуаций"</t>
  </si>
  <si>
    <t>26.12.2008, не установлен</t>
  </si>
  <si>
    <t>Расходы на организацию отдыха детей в каникулярное время за счёт средств субсидии из областного бюджета</t>
  </si>
  <si>
    <t>Организация предоставления дошкольного образования</t>
  </si>
  <si>
    <t>0701</t>
  </si>
  <si>
    <t xml:space="preserve">Назначение и выплата единовременного пособия при передаче ребенка на воспитание в семью </t>
  </si>
  <si>
    <t>Решение Думы колпашевского района  от 28.01.2008 № 427 "Об установлении порядка назначения и выплаты единовременного пособия при передаче ребенка на воспитание в семью"</t>
  </si>
  <si>
    <t>01.01.2008-31.12.2008</t>
  </si>
  <si>
    <t>Закон Томской области от 17 декабря 2007 г. N 276-ОЗ "О выделении субвенций местным бюджетам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</t>
  </si>
  <si>
    <t>0412</t>
  </si>
  <si>
    <t xml:space="preserve">Расходы на обеспечение газификации домовладений Колпашевского городского поселения  за счет средств субсидии </t>
  </si>
  <si>
    <t>01.01.2002, не указан</t>
  </si>
  <si>
    <t>фактически исполнено</t>
  </si>
  <si>
    <t>гр.0</t>
  </si>
  <si>
    <t>гр.2</t>
  </si>
  <si>
    <t xml:space="preserve"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</t>
  </si>
  <si>
    <t>Решение Думы Колпашевского района от 29.04.2009 № 650 "Об утверждении районной целевой программы "Патриотическое воспитание детей  и молодежи  Колпашевского района  на 2008-2010 годы" (в редакции от 02.07.2009 № 680, от 28.10.2009 № 720, от 28.01.2010 № 789, от 26.02.2010 № 803, от 16.04.2010 № 825)</t>
  </si>
  <si>
    <t>Расходы в соответствии с распоряжением Администрации ТО от 30.03.2010 № 229-ра</t>
  </si>
  <si>
    <t>Постановление администрации Колпашевского района от 14.04.2010 № 558 "Об использовании бюджетных ассигнований резервного фонда финансирования непредвиденных расходов Администрации Томской области на софинансирование расходов на ремонт и (или) переустройство жилых помещений граждан, не стоящих на учёте в качестве нуждающихся в улучшении жилищных условий из числа участников и инвалидов ВОв 1941-1945 годов, лиц, награждённых знаком "Житель блокадного Ленинграда", бывших несовершеннолетних узников концлагерей, признанных инвалидами, вдов погибших (умерших) участников ВОв 1941-1945 годов, не вступивших в повторный брак"</t>
  </si>
  <si>
    <t>14.04.2010-30.12.2010</t>
  </si>
  <si>
    <t>Расходы на финансирование программы "Обеспечение жильем молодых семей" федеральной целевой программы "Жилище" на 2002-2010 годы, за счет средств федерального бюджета</t>
  </si>
  <si>
    <t xml:space="preserve">01.01.2006-до окончания срока действия ЗТО от 15.12.2004 № 248-ОЗ </t>
  </si>
  <si>
    <t xml:space="preserve">Решение Думы Колпашевского района  от 30.01.2007  № 278 "Об утверждении Программы  по профилактике правонарушений и преступлений на территории муниципального обюразования "Колпашевский район" (в редакции от 29.06.07 № 336; от 26.12.2007 № 417, от 18.06.2009 № 672, от 02.07.2009 № 687) 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</si>
  <si>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</si>
  <si>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</si>
  <si>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</si>
  <si>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финансирование расходов на содержание органов местного самоуправления муниципальных районов</t>
  </si>
  <si>
    <t>Расходы на реализацию программы "Обеспечение безопасности дорожного движения  на территории МО "Колпашевский район" на 2008-2010 годы</t>
  </si>
  <si>
    <t>Решение Думы Колпашевского района от 13.2.2009 № 608 "О расходовании средств субсидии на реализацию областной целевой программы "Пожарная безопасность на объектах бюджетной сферы Томской области на 2008-2010 годы"</t>
  </si>
  <si>
    <t>2.1.17.</t>
  </si>
  <si>
    <t>2.1.15.</t>
  </si>
  <si>
    <t>финансирование муниципальных учреждений</t>
  </si>
  <si>
    <t>2.1.38.</t>
  </si>
  <si>
    <t>п. 3-4 Положения</t>
  </si>
  <si>
    <t>Трудовой кодекс РФ</t>
  </si>
  <si>
    <t>ст. 325,326</t>
  </si>
  <si>
    <t>ст. 33</t>
  </si>
  <si>
    <t>01.02.2002, не установлен</t>
  </si>
  <si>
    <t>14.07.2006, не установлен</t>
  </si>
  <si>
    <t>текущий финансовый год   (2009 год)</t>
  </si>
  <si>
    <t>Решение Думы Колпашевского района от 26.02.2010 № 807 "О порядке использования средств бюджета МО "Колпашевский район" на проведение мероприятий по улучшению жилищных условий граждан, проживающих в сельской местности в рамках реализации постановления Администрации Томской области от 18.06.2009 № 106а "О мерах по улучшению жилищных условий граждан, проживающих в сельской местности на территории Томской области"</t>
  </si>
  <si>
    <t>Решение Думы Колпашевского района  от 08.02.2006 № 79 "О порядке использования субвенции на выплату педагогическим работникам вознаграждения за выполнение функции классного руководителя (в редакции от 28.04.06 № 137; от 29.11.06 № 223; от  29.06.07  № 332, от 28.01.2008 № 423, от 28.01.2010 № 785)</t>
  </si>
  <si>
    <t>01.01.2006, до окончания срока действия ЗТО от 27.01.2006 № 3-ОЗ</t>
  </si>
  <si>
    <t>31.05.2006-До окончания срока действия ЗТО от 18.03.2003 № 36-ОЗ</t>
  </si>
  <si>
    <t>Расходы на разработку и реализацию целевой районной программы "Предоставление молодым семьям государственной поддержки на приобретение (строительство) жилья на территории Колпашевского района на 2009-2010 годы</t>
  </si>
  <si>
    <t>1) Закон Томской области от 19 августа 1999 г. N 28-ОЗ "О социальной поддержке детей-сирот и детей, оставшихся без попечения родителей, в Томской области"; 2) Закон Томской области от 15 декабря 2004 г. N 246-ОЗ "О наделении органов местного самоуправлени</t>
  </si>
  <si>
    <t>Расходы на внедрение инновационных образовательных программ в муниципальных общеобразовательных учреждениях, за счет средств субсидии из областного бюджета</t>
  </si>
  <si>
    <t xml:space="preserve">Расходы на осуществление перевозок водным транспортом обучающихся общеобразовательных учреждений </t>
  </si>
  <si>
    <t>31.07.2007, вводится в действие ежегодно</t>
  </si>
  <si>
    <t>Расходы на реализацию районной целевой программы "Комплексные меры противодействия немедецинскому употреблению наркотиков и их незаконному обороту на 2008-2010 годы", расходы на разработку и реализацию районной целевой программы "Комплексные меры противодействия немедецинскому употреблению наркотиков и их незаконному обороту на 2011-2012 годы"</t>
  </si>
  <si>
    <t>2.1.13.</t>
  </si>
  <si>
    <t>п.1</t>
  </si>
  <si>
    <t>ст. 9-13</t>
  </si>
  <si>
    <t>Расходы на проведение противоаварийных мероприятий в зданиях государственных и муниципальных общеобразовательных учреждений за счет средств субсидии из федерального бюджета</t>
  </si>
  <si>
    <t>п.2</t>
  </si>
  <si>
    <t>0409</t>
  </si>
  <si>
    <t>Закон Томской области от 16.11.1998 № 27-ОЗ "О профилактике безнадзорности и правонарушений несовершеннолетних, защите их прав"</t>
  </si>
  <si>
    <t>п. 8 Программы</t>
  </si>
  <si>
    <t>1) Гл.3, ст.15, п.1, п.п.27; 2) Гл. 5-6</t>
  </si>
  <si>
    <t>1) 16.10.2003, не установлен; 2) 01.01.2006 - 31.12.2010</t>
  </si>
  <si>
    <t>Гл. 4-5</t>
  </si>
  <si>
    <t>07.06.2006 - 31.12.2010</t>
  </si>
  <si>
    <t xml:space="preserve">Закон Томской области от 11 сентября 2007 г. N 198-ОЗ "О муниципальной службе в Томской области" </t>
  </si>
  <si>
    <t>Федеральный закон от 2 марта 2007 г. N 25-ФЗ "О муниципальной службе в Российской Федерации"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</si>
  <si>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</si>
  <si>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</si>
  <si>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 xml:space="preserve">Районный фонд финансовой поддержки поселений в части собственных средств </t>
  </si>
  <si>
    <t>Закон Томской области от 11 сентября 2007 г. N 188-ОЗ "О наделении органов местного самоуправления государственными полномочиями по обеспечению жилыми помещениями детей-сирот и детей, оставшихся без попечения родителей, а также лиц из их числа, не имеющих</t>
  </si>
  <si>
    <t xml:space="preserve">28.04.2008, не установлен </t>
  </si>
  <si>
    <t>Расходы на приобретение автомобилей за счет средств федерального бюджета</t>
  </si>
  <si>
    <t>06.03.2006, не установлен</t>
  </si>
  <si>
    <t>0702,  0902</t>
  </si>
  <si>
    <t>Решение Думы Колпашевского района от 29.04.2009 № 657 "О порядке расходования средств на оказание материальной помощи гражданам, осуществляющим газификацию частных домовладений, проживающим на территории г. Колпашево и с. Тогур Колпашевского района"</t>
  </si>
  <si>
    <t>Расходы на приобретение электродвигателя в котельную п.Дальнее</t>
  </si>
  <si>
    <t>Расходы на выплату компенсации транспортных расходов обучающихся в муниципальных общеобразовательных учреждениях</t>
  </si>
  <si>
    <t>21.09.2009-31.12.2009</t>
  </si>
  <si>
    <t>п.5</t>
  </si>
  <si>
    <t xml:space="preserve">17.07.2008, не установлен </t>
  </si>
  <si>
    <t>0903</t>
  </si>
  <si>
    <t>0904</t>
  </si>
  <si>
    <t xml:space="preserve">Расходы на реализацию районной целевой программы  "Поддержка и развитие малого и среднего предпринимательства  в МО "Колпашевский район"на 2008-2012 годы" </t>
  </si>
  <si>
    <t>Расходы на реализацию мероприятий областной целевой программы "Пожарная безопасность на объектах бюджетной сферы Томской области на 2008-2010 г.г."</t>
  </si>
  <si>
    <t>08.12.2008, не установлен</t>
  </si>
  <si>
    <t>Расходы на осуществление государственных полномочий по обеспечению жилыми помещениями детей - сирот и детей, оставшихся без попечения родителей, а также лиц из их числа, не имеющих закрепленного жилого помещения, за счет средств субвенции из областного бюджета</t>
  </si>
  <si>
    <t>Решение Думы Колпашевского района от 28.10.2009 № 728 "О порядке расходования средств на проектирование и установку узла учета в помещении модульной котельной по адресу: с.Инкино, ул.Советская, 19/1"</t>
  </si>
  <si>
    <t>28.10.2009-31.12.2009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</si>
  <si>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</si>
  <si>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организация к действиям в чрезвычайной ситуации в мирное и военное время</t>
  </si>
  <si>
    <t>Бюджетные инвестиции в объекты капитального строительства, не включенные в целевые программы</t>
  </si>
  <si>
    <t xml:space="preserve">Расходы  на изготовление проектно-сметной документации  школы- детского сада в  с.Озерное </t>
  </si>
  <si>
    <t>1) Федеральный Закон от 06.10.2003 № 131-ФЗ "Об общих принципах организации местного самоуправления"; 2) Федеральный Закон от 24.06.1999 № 120-ФЗ "Об основах системы профилактики безнадзорности и правонарушений несовершеннолетних"</t>
  </si>
  <si>
    <t>1) 31.08.1999, не установлен; 2) 01.01.2005 вводится в действие ежегодно законом Томской области об областном бюджете на очередной финансовый год; 3) 01.01.2005, не установлен</t>
  </si>
  <si>
    <t>Расходы на обеспечение условий для развития физической культуры и массового спорта, за счет субсидии из областного бюджета</t>
  </si>
  <si>
    <t>Расходы на выплату вознаграждения гражданам, удостоенным звания "Человек года" на территории МО "Колпашевский район"</t>
  </si>
  <si>
    <t>01.01.210-31.12.2010</t>
  </si>
  <si>
    <t>Расходы на выплату вознаграждения гражданам, удостоенным звания "Почетный житель Колпашевского района"</t>
  </si>
  <si>
    <t>опека и попечительство**</t>
  </si>
  <si>
    <t>Расходы на патриотическое воспитание граждан Колпашевского района на 2008 - 2010 годы"</t>
  </si>
  <si>
    <t>15.05.2008-31.12.2012</t>
  </si>
  <si>
    <t>23.05.2008-31.12.2008</t>
  </si>
  <si>
    <t xml:space="preserve">Закон Томской области от 14 мая 2005 г. N 78-ОЗ "О гарантиях и компенсациях за счет средств областного бюджета для лиц, проживающих в местностях, приравненных к районам Крайнего Севера" </t>
  </si>
  <si>
    <t>п 4.1 - 6.1 Положения</t>
  </si>
  <si>
    <t>п. 4</t>
  </si>
  <si>
    <t>Расходы на ремонт муниципальных объектов социальной сферы, закреплённых на праве оперативного управления за муниципальными учреждениями культуры, здравоохранения, образования, за счёт средств местного бюджета</t>
  </si>
  <si>
    <t>Закон РФ от 10 июля 1992 г. N 3266-1 "Об образовании"</t>
  </si>
  <si>
    <t>ст. 51</t>
  </si>
  <si>
    <t>10.07.1992, не установлен</t>
  </si>
  <si>
    <t>Гл.3, ст.15, п.1, п.п.11</t>
  </si>
  <si>
    <t>1) Федеральный Закон от 06.10.2003 № 131-ФЗ "Об общих принципах организации местного самоуправления"; 2) Постановление Правительства РФ от 11.07.2005 № 422 "О государственной программе "Патриотическое воспитание граждан Российской Федерации на 2006 - 2010</t>
  </si>
  <si>
    <t>2.1.3.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</si>
  <si>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</si>
  <si>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Закон Томской области от 29 декабря 2005 г. N 248-ОЗ "О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производства" (с изменениями от 14 декабря 2006 г.)</t>
  </si>
  <si>
    <t>ст. 4-5</t>
  </si>
  <si>
    <t>Федеральный закон от 24 июня 1999 г. N 120-ФЗ "Об основах системы профилактики безнадзорности и правонарушений несовершеннолетних"</t>
  </si>
  <si>
    <t>30.06.1999, не установлен</t>
  </si>
  <si>
    <t>1. Ст. 1-2;      2. Ст. 7</t>
  </si>
  <si>
    <t>1. 01.01.2006, вводится ежегодно ЗТО об областном бюджете на очередной финансовый год;                  2. 16.11.1998, не установлен</t>
  </si>
  <si>
    <t>Решение Думы Колпашевского района от 23.11.2009 № 734 "Об использовании средств местного бюджета на финансирование расходов, связанных с осуществлением перевозок водным транспортом обучающихся муниципальных общеобразовательных учреждений МО "Колпашевский район"</t>
  </si>
  <si>
    <t>Решение Думы Колпашевского района от 10.12.2005 № 27 "Об утверждении Положения об организации оказания и финансового обеспечения на территории Колпашевского района первичной медико - санитарной помощи, в том числе женщинам в период беременности, во время и после родов, в том числе на фельдшерско-акушерских пунктах и скорой медицинской помощи (за исключением санитарно-авиационной) (в редакции от 22.12.2006 № 264)</t>
  </si>
  <si>
    <t>Расходы на организацию проведения районных мероприятий в сфере образования</t>
  </si>
  <si>
    <t>Решение Думы Колпашевского района от 17.06.2010 № 850 "Обиспользовании средств местного бюджета на финансирование расходов, связанных с организацией проведения районных мероприятий в сфере образования"</t>
  </si>
  <si>
    <t>01.06.2010-31.12.2010</t>
  </si>
  <si>
    <t>01.07.2010, до окончания срока действия ЗТО от 24.11.2009 № 261-ОЗ</t>
  </si>
  <si>
    <t>Расходы на осуществление отдельных государственных полномочий по подготовке проведения статистических переписей</t>
  </si>
  <si>
    <t>Расходы на предоставлении субсидии на компенсацию разницы в тарифах на население по утилизации (захоронению) твёрдых бытовых отходов на полигоне г.Колпашево, с.Тогур</t>
  </si>
  <si>
    <t>Расходы в соответствии с распоряжением Администрации ТО от 30.06.2010 № 552-ра</t>
  </si>
  <si>
    <t>Постановление Администрации Томской области от 16 августа 2006 г. N 102а "О реализации на территории Томской области подпрограммы "Обеспечение жильем молодых семей" федеральной целевой программы "Жилище" на 2002-2010 годы"</t>
  </si>
  <si>
    <t>24.08.2006 - 31.12.2010</t>
  </si>
  <si>
    <t>2.</t>
  </si>
  <si>
    <t>Расходные обязательства муниципальных районов</t>
  </si>
  <si>
    <t>2.1.11.</t>
  </si>
  <si>
    <t>организация в границах муниципального района электро- и газоснабжения поселений</t>
  </si>
  <si>
    <t>расходы на содержание МУ "Архив"</t>
  </si>
  <si>
    <t>Расходы на содержание аппарата УФЭП</t>
  </si>
  <si>
    <t>0106</t>
  </si>
  <si>
    <t>Резервный фонд местной администрации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</si>
  <si>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</si>
  <si>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10.12.2008-31.12.2008</t>
  </si>
  <si>
    <t>Решение Думы Колпашевского района от 28.12.2005 № 50 "Об утверждении Положения о муниципальном архиве Колпашевского района"</t>
  </si>
  <si>
    <t>2.1.16.</t>
  </si>
  <si>
    <t>организация охраны общественного порядка на территории муниципального района муниципальной милицией</t>
  </si>
  <si>
    <t>2.1.21.</t>
  </si>
  <si>
    <t>Федеральный закон от 6 октября 1999 г. N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</si>
  <si>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ст. 26</t>
  </si>
  <si>
    <t>19.10.1999, не установлен</t>
  </si>
  <si>
    <t>01.07.2010, до окончания срока действия ЗТО от 29.12.2005 № 248-ОЗ</t>
  </si>
  <si>
    <t xml:space="preserve">01.07.2010- до окончания срока действия ЗТО от 15.12.2004 № 246-ОЗ </t>
  </si>
  <si>
    <t>01.08.2009, не установлен</t>
  </si>
  <si>
    <t>Осуществление деятельности и обеспечение руководства в сфере образования на территории муниципального района</t>
  </si>
  <si>
    <t>осуществление мероприятий по обеспечению безопасности людей на водных объектах, охране их жизни и здоровья</t>
  </si>
  <si>
    <t>28.04.2008, не установлен</t>
  </si>
  <si>
    <t>Расходы на проведение мероприятий по капитальному строительству объектов, находящихся в собственности МО "Колпашевский район"</t>
  </si>
  <si>
    <t>текущий финансовый год (2010)</t>
  </si>
  <si>
    <t>финансовый год +1
(2011 год)</t>
  </si>
  <si>
    <t>финансовый год +2
(2012 год)</t>
  </si>
  <si>
    <t>Расходы на содержание Думы Колпашевского района</t>
  </si>
  <si>
    <t>0103</t>
  </si>
  <si>
    <t>0406</t>
  </si>
  <si>
    <t>1003</t>
  </si>
  <si>
    <t>01.06.2006, не установлен</t>
  </si>
  <si>
    <t>Решение Думы Колпашевского района от 26.12.2008 № 412 "Об утверждении Положения о порядке проведения районного конкурса "Развитие общественных инициатив на территории Колпашевского района на 2008 год (в редакции от 27.10.2008 №553)</t>
  </si>
  <si>
    <t>п.1-4</t>
  </si>
  <si>
    <t>Расходные обязательства,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</t>
  </si>
  <si>
    <t>Решение Думы Колпашевского района от 25.11.2005 № 20 "Об утверждении Положения о звании "Почетный житель Колпашевского района" (в редакции от 29.03.2006 № 127)</t>
  </si>
  <si>
    <t>Гл. 4, ст. 11, п.1-2 Положения</t>
  </si>
  <si>
    <t xml:space="preserve">Гл.12, 13 Положения          </t>
  </si>
  <si>
    <t xml:space="preserve">Гл.12, 13 Положения              </t>
  </si>
  <si>
    <t xml:space="preserve">Гл.12, 13 Положения </t>
  </si>
  <si>
    <t xml:space="preserve">Закон Томской области от 15 декабря 2004 г. N 248-ОЗ "О наделении органов местного самоуправления отдельными государственными полномочиями по выплате надбавок к тарифной ставке (должностному окладу) педагогическим работникам и руководителям муниципальных </t>
  </si>
  <si>
    <t>2.1.14.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</si>
  <si>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</si>
  <si>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Расходы на осуществление казначейского исполнения бюджета</t>
  </si>
  <si>
    <t>Решение Думы Колпашевского района от 14.09.2005 № 401 "О расходах на осуществление казначейского исполнения бюджета муниципального образования "Колпашевский район" (в редакции от 29.06.06 № 164)</t>
  </si>
  <si>
    <t>Расходы на обеспечение жильем молодых семей и молодых специалистов, проживающих в сельской местности по Федеральной целевой программе "Социальное развитие села до 2010 года", за счет средств субсидии из областного бюджета, федерального бюджета</t>
  </si>
  <si>
    <t xml:space="preserve">Решение Думы Колпашевского района от 20.06.2008 № 490 "О порядке расходования средств субсидии из резервного фонда финансирования непредвиденных расходов Администрации Томской области на приобретение книг для библиотек сельских поселений" </t>
  </si>
  <si>
    <t>2.2.</t>
  </si>
  <si>
    <t>ст. 1-3</t>
  </si>
  <si>
    <t>ст. 1-2</t>
  </si>
  <si>
    <t>Компенсация расходов на приобретение книгоиздательской продукции и периодических изданий педагогическим и руководящим работникам муниципальных образовательных учреждений Колпашевского района</t>
  </si>
  <si>
    <t>0107</t>
  </si>
  <si>
    <t>0502</t>
  </si>
  <si>
    <t>0408</t>
  </si>
  <si>
    <t>0902</t>
  </si>
  <si>
    <t>0707</t>
  </si>
  <si>
    <t>0309</t>
  </si>
  <si>
    <t>0405</t>
  </si>
  <si>
    <t>25.03.2008-31.12.2008</t>
  </si>
  <si>
    <t>п.55</t>
  </si>
  <si>
    <t>24.03.2008-31.12.2008</t>
  </si>
  <si>
    <t>Расходы, связанные с организацией операций с муниципальным имуществом</t>
  </si>
  <si>
    <t>Закон Томской области от 18 марта 2003 г. N 36-ОЗ "О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</t>
  </si>
  <si>
    <t>Федеральный закон от 20 августа 2004 г. N 113-ФЗ
"О присяжных заседателях федеральных судов общей юрисдикции в Российской Федерации"</t>
  </si>
  <si>
    <t>02.09.2004, не установлен</t>
  </si>
  <si>
    <t>ст.15.1, п.2</t>
  </si>
  <si>
    <t>Расходы за счет средств субсидии  из резервного фонда финансирования  непредвиденных расходов Администрации ТО в соответствии с распоряжением от 07.12.2009 № 49-р-в</t>
  </si>
  <si>
    <t>Код  бюджетной классификации (Рз, Прз)</t>
  </si>
  <si>
    <t>Расходы на реконструкцию МОУ "Тогурской НОШ" для размещения в ней МОУ ДОД "ДШИ" с. Тогур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</si>
  <si>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</si>
  <si>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01.07.2007, не установлен</t>
  </si>
  <si>
    <t>Расходы на сопровождение сайта по ведению реестра закупок, реестра контрактов, а также осуществление функций по размещению заказа путем проведения торгов</t>
  </si>
  <si>
    <t>Компенсация расходов по оплате стоимости  проезда и провоза багажа, в пределах РФ, при переезде к новому месту жительства в другую местность, за пределы района</t>
  </si>
  <si>
    <t>28.08.2008-31.12.2008</t>
  </si>
  <si>
    <t xml:space="preserve">Расходы на компенсацию расходов по организации теплоснабжения энергоснабжающим организациями, использующими в качестве топлива нефть или мазут </t>
  </si>
  <si>
    <t>ст. 4</t>
  </si>
  <si>
    <t xml:space="preserve">Закон Томской области от 13 июня 2007 г. N 112-ОЗ "О реализации государственной политики в сфере культуры и искусства на территории Томской области" </t>
  </si>
  <si>
    <t>ст. 7-10</t>
  </si>
  <si>
    <t>27.06.2007, не установлен</t>
  </si>
  <si>
    <t xml:space="preserve">Закон Томской области от 14 августа 2007 г. N 170-ОЗ "О межбюджетных отношениях в Томской области" </t>
  </si>
  <si>
    <t>ст. 15</t>
  </si>
  <si>
    <t>01.01.2008 - 31.12.2008</t>
  </si>
  <si>
    <t>ст. 2-3</t>
  </si>
  <si>
    <t>ст. 8,10,11,25</t>
  </si>
  <si>
    <t>16.11.1998, не установлен</t>
  </si>
  <si>
    <t>Расходы для частичной оплаты стоимости питания школьников из малоимущих семей, обучающихся в муниципальных образовательных учреждениях, за счет средств  из областного бюджета</t>
  </si>
  <si>
    <t xml:space="preserve">Расходы на реализацию программы "Профилактика правонарушений и преступлений на территории МО "Колпашевский район" на 2008-2010 г.г. 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</si>
  <si>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</si>
  <si>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п. 7-9 Положения</t>
  </si>
  <si>
    <t>Постановление Главы Колпашевского района от 13.01.06 № 6 "О создании и финансировании подготовительных классов в общеобразовательных учреждениях района"</t>
  </si>
  <si>
    <t>п. 2</t>
  </si>
  <si>
    <t>ст. 55</t>
  </si>
  <si>
    <t>ст. 35</t>
  </si>
  <si>
    <t>01.01.2002, не установлен</t>
  </si>
  <si>
    <t>п. 2-3 Положения</t>
  </si>
  <si>
    <t>Решение Думы Колпашевского района от 10.12.2005 № 31 "Об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районе"</t>
  </si>
  <si>
    <t>п. 4-6 Положения</t>
  </si>
  <si>
    <t>Расходы на ремонт и приобретение жилья инвалидам и участникам ВОв 1941-1945г.г., указанным в подпункте 1 пункта 1 статьи 2 ФЗ от 12.01.1995г. № 5-ФЗ "О ветеранах", за исключением лиц из их числа, нуждающихся в улучшении жилищных условий и вставших на учет до 01.03.2005г. за счет средств иных межбюджетных трансфертов из областного бюджета</t>
  </si>
  <si>
    <t>02.07.2009-31.12.2009</t>
  </si>
  <si>
    <t>Закон Томской области от 28.12.2007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</si>
  <si>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01.01.2008, вводится ежегодно ЗТО об областном бюджете на очередной финансовый год</t>
  </si>
  <si>
    <t xml:space="preserve">Закон Томской области от 9 октября 2007 г. N 223-ОЗ "О муниципальных должностях и должностях муниципальной службы в Томской области" </t>
  </si>
  <si>
    <t>Федеральный закон от 12 июня 2002 г. N 67-ФЗ "Об основных гарантиях избирательных прав и права на участие в референдуме граждан Российской Федерации"</t>
  </si>
  <si>
    <t>Гл.4</t>
  </si>
  <si>
    <t>26.02.02, не установлен</t>
  </si>
  <si>
    <t>Решение Думы Колпашевского района от 31.10.2006 № 222 "Об утверждении положения о присвоении звания "Человек года" на территории муниципального образования "Колпашевский район"</t>
  </si>
  <si>
    <t>п. 3-6 Программы</t>
  </si>
  <si>
    <t>01.01.2008 - 31.12.2010</t>
  </si>
  <si>
    <t>1) 16.10.2003, не установлен</t>
  </si>
  <si>
    <t>1) Гл.3, ст.15, п.1, п.п.27</t>
  </si>
  <si>
    <t>Расходы за счет средств субсидии из резервного фонда финансирования непредвиденных расходов Администрации Томской области в соответствии с распоряжением Администрации Томской области  от 23.05.08 № 12-р-в</t>
  </si>
  <si>
    <t>0801</t>
  </si>
  <si>
    <t>Расходы на развитие общественных инициатив</t>
  </si>
  <si>
    <t>Расходы на приобретение автомобилей за счет средств областного бюджета</t>
  </si>
  <si>
    <t>Расходы на обеспечение жильём молодых семей и молодых специалистов, проживающих в сельской местности по областной целевой программе "Социальное развитие села до 2010 года", за счет средств субсдии из областного бюджета</t>
  </si>
  <si>
    <t>2.3.</t>
  </si>
  <si>
    <t>Решение Думы Колпашевского района от 10.12.05 № 30 "Об утверждении Положения о порядке назначения, выплаты денежной компенсации на приобретение книгоиздательской продукции и периодических изданий педагогическим и руководящим работникам муниципальных образований"</t>
  </si>
  <si>
    <t>Расходы ДШИ г.Колпашево на ремонт в связи с переселением ДХШ в СОШ № 2 и СОШ № 7</t>
  </si>
  <si>
    <t>01.01.2010. не установлен</t>
  </si>
  <si>
    <t xml:space="preserve">Закон Томской области от 12 ноября 2001 г. N 119-ОЗ "Об образовании в Томской области" </t>
  </si>
  <si>
    <t>Решение Думы Колпашевского района от 28.01.2010 № 786 "О порядке использования средств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учреждениях" (в редакции от 23.08.2010 № 893)</t>
  </si>
  <si>
    <t>01.01.2010-31.12.2012</t>
  </si>
  <si>
    <t>Расходы за счет средств субсидии из резервного фонда финансирования  непредвиденных расходов Администрации Томской области в соответствии с распоряжением Администрации Томской области от 10.12.2008 № 50-р-в</t>
  </si>
  <si>
    <t>Расходы на приобретение жилых помещений для переселения жителей Колпашевского района из опасной зоны обрушающихся берегов за счет средств субсидии из областного бюджета</t>
  </si>
  <si>
    <t>Распоряжение администрации Колпашевского района от 21.05.2010 №339 "О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социалогического исследования"</t>
  </si>
  <si>
    <t>п.4-5</t>
  </si>
  <si>
    <t>Мероприятия в области сельскохозяйственного производства</t>
  </si>
  <si>
    <t xml:space="preserve">п. 2-5 Положения,      </t>
  </si>
  <si>
    <t>30.03.2007, не установлен</t>
  </si>
  <si>
    <t>21.05.2010 - 31.05.2010</t>
  </si>
  <si>
    <t>Решение Думы Колпашевского района от 17.06.2010 № 852 "Об установлении расходного обязательства по оплате проезда беременных женщин из населенных пунктов МО "Колпашевский район", кроме г.Колпашево и п.Тогур, в МУЗ "Колпашевская ЦРБ" для обследования и наблюдения в целях своевременной постановки на учет и последующего наблюдения в период беременности, по привлечению областных узких медицинских специалистов к проведению профилактических медосмотров детей и подростков от 0 до 18 лет на территории Колпашевского района</t>
  </si>
  <si>
    <t>ст. 17</t>
  </si>
  <si>
    <t>Решение Думы Колпашевского района  от 10.12.2008 № 31 "Об утверждении положения об организации предоставления дополнительного образования и финансирования учреждений дополнительного образования  детей в Колпашевском районе"</t>
  </si>
  <si>
    <t>участие в предупреждении и ликвидации последствий чрезвычайных ситуаций на территории муниципального района</t>
  </si>
  <si>
    <t>Постановление Администрации Томской области от 23 августа 2007 г. N 125а "О мерах по улучшению жилищных условий граждан, проживающих в сельской местности на территории Томской области"</t>
  </si>
  <si>
    <t>23.08.2007, не установлен</t>
  </si>
  <si>
    <t>Решение Думы Колпашевского района от 29.11.2006 № 236 "Об утверждении Положения о порядке утилизации и переработки твердых бытовых отходов и промышленных отходов III-IV класса опасности и о порядке размещения, обустройства и содержания полигонов и санкционированных объектов в МО "Колпашевский район" (в редакции от 02.07.2009 № 682)</t>
  </si>
  <si>
    <t>2.1.5.</t>
  </si>
  <si>
    <t>п. 2-5</t>
  </si>
  <si>
    <t>01.01.2008, не устанолен</t>
  </si>
  <si>
    <t>Решение Думы Колпашевского района от 28.01.2010  № 787 "О порядке расходования средств на ликвидацию муниципального учреждения "Специальный дом для ветеранов войны и труда, семей пожилого возраста и инвалидов" в 2010 году"</t>
  </si>
  <si>
    <t>01.01.2010-31.12.2010</t>
  </si>
  <si>
    <t>Решение думы Колпашевского района от 21.09.2009 № 701 "Об использовании средств местного бюджета на компенсацию транспортных расходов обучающихся в МОУ "Мараксинская ООШ" муниципального образования "Колпашевский район"</t>
  </si>
  <si>
    <t>21.09.2009, не установлен</t>
  </si>
  <si>
    <t>Расходы на проведение мероприятий по культуре районного и областного значения</t>
  </si>
  <si>
    <t>Решение Думы Колпашевского района от 25.12.2009 № 774 "О порядке использования средств бюджета муниципального образования "Колпашевский район" на реализацию мероприятий по созданию условий для развития местного традиционного народного художественного творчества в поселениях, входящих в состав Колпашевского района" (в редакции от 16.04.2010 № 824)</t>
  </si>
  <si>
    <t>Решение Думы Колпашевского района от 16.04.2010 № 822 "Об использовании средств субсидии на организацию отдыха детей Колпашевского района в каникулярное время"; постановление администрации Колпашевского района Томской области от 28.04.2010 № 619 "О порядке преобретения и предоставления путёвок в загородные стационарные оздорповительные учреждения, на целевые смены и в специализированные (профильные) лагеря, расположенные на территории Российской Федерации"</t>
  </si>
  <si>
    <t>п.1                           п.1</t>
  </si>
  <si>
    <t>01.05.2010, не установлен      28.04.2010, не установлен</t>
  </si>
  <si>
    <t>Расходы для финансового обеспечения переданных полномочий по составлению (изменению и дополнению) списков кандидатов в присяжные заседатели федеральных судов общей юрисдикции в РФ</t>
  </si>
  <si>
    <t>Решение Думы Колпашевского района от 24.03.2008 № 446 "Об утверждении Положения о бюджетном процессе в МО "Колпашевский район" ( в редакции от 18.06.2009 № 666, от 28.01.2010 № 781, от 17.06.2010 № 848); Постановление Администрации Колпашевского района от 27.08.2010 № 1088 "Об установлении расходного обязательства МО "Колпашевский район" по осуществлению отдельных государственных полномочий по подготовке и проведению Всероссийской переписи населения"</t>
  </si>
  <si>
    <t>27.08.2010-31.12.2011</t>
  </si>
  <si>
    <t>10.01.2010 - 31.12.2010</t>
  </si>
  <si>
    <t xml:space="preserve">Закон Томской области от 13 апреля 2006 г. N 73-ОЗ "О наделении органов местного самоуправления государственными полномочиями по регистрации и учету граждан, имеющих право на получение жилищных субсидий в связи с переселением из районов Крайнего Севера и </t>
  </si>
  <si>
    <t>содержание на территории муниципального района межпоселенческих мест захоронения, организация ритуальных услуг</t>
  </si>
  <si>
    <t>2.1.29.</t>
  </si>
  <si>
    <t>создание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</si>
  <si>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0114</t>
  </si>
  <si>
    <t>п. 1</t>
  </si>
  <si>
    <t>01.01.2005, не установлен</t>
  </si>
  <si>
    <t>01.07.2010, до окнчания срока действия ЗТО от 28.12.2007 № 298-ОЗ</t>
  </si>
  <si>
    <t xml:space="preserve">п.1-2  </t>
  </si>
  <si>
    <t>Гл. 2-4 Положения                    п.1</t>
  </si>
  <si>
    <t>Расходы на закупку автотранспортных средств и коммунальной техники за счет средств субсидии из федерального бюджета</t>
  </si>
  <si>
    <t>содержание и строительство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района, за исключением автомобильных дорог общего пользо</t>
  </si>
  <si>
    <t>16.10.2003, не утановлен</t>
  </si>
  <si>
    <t>Расходы на содержание аппарата Администрации Колпашевского района</t>
  </si>
  <si>
    <t>0104</t>
  </si>
  <si>
    <t>п. 1-4</t>
  </si>
  <si>
    <t>01.01.2008, вводиться ежегодно ЗТО "Об областном бюджете на очередной финансовый год"</t>
  </si>
  <si>
    <t>ст. 3,6</t>
  </si>
  <si>
    <t>Федеральный закон от 21 декабря 1996 г. N 159-ФЗ "О дополнительных гарантиях по социальной поддержке детей-сирот и детей, оставшихся без попечения родителей"</t>
  </si>
  <si>
    <t>ст. 8</t>
  </si>
  <si>
    <t>27.12.1998, не установлен</t>
  </si>
  <si>
    <t>1004</t>
  </si>
  <si>
    <t>п.2-4 Положения             п.1</t>
  </si>
  <si>
    <t>01.01.2006, не установлен            01.01.2009, не установлен</t>
  </si>
  <si>
    <t>2.1.9.</t>
  </si>
  <si>
    <t xml:space="preserve">Закон Томской области от 10 ноября 2006 г. N 261-ОЗ "О наделении органов местного самоуправления отдельными государственными полномочиями по хранению, комплектованию, учету и использованию архивных документов, относящихся к собственности Томской области" </t>
  </si>
  <si>
    <t>п. 4-7</t>
  </si>
  <si>
    <t>вводиться в действие ежегодно</t>
  </si>
  <si>
    <t>ст. 11, п. 1</t>
  </si>
  <si>
    <t>п.1-6</t>
  </si>
  <si>
    <t>Решение Думы Колпашевского района от 26.12.2008 № 586 "О порядке расходования бюджетных ассигнований, выделенных бюджету муниципального образования "Колпашевский район" из резервного фонда финансирования непредвиденных расходов Администрации ТО по ликвидации последствий стихийных бедствий и других чрезвычайных ситуаций"</t>
  </si>
  <si>
    <t>Расходы за счет субсидии на реализацию федеральной целевой программы "Социальное развитие села до 2010 года"(развитие сети учреждений первичной медсанпомощи, физкультуры и спорта , газификации, водоснабжения в сельской местности )</t>
  </si>
  <si>
    <t>Наименование вопроса местного значения, расходного обязательства</t>
  </si>
  <si>
    <t>установление, изменение и отмена местных налогов и сборов муниципального района</t>
  </si>
  <si>
    <t>организация утилизации и переработки бытовых и промышленных отходов</t>
  </si>
  <si>
    <t>28.10.2005, до 31.12.2008</t>
  </si>
  <si>
    <t>2.1.32.</t>
  </si>
  <si>
    <t>Расходы на осуществление мероприятий по обеспечению жильем граждан, проживающих в сельской местности по областной целевой программе "Социальное развитие села до 2010 года", за счет средств субсидии из областного бюджета</t>
  </si>
  <si>
    <t>гл. 1,2,6 Положения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</si>
  <si>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</si>
  <si>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 xml:space="preserve"> Решение Думы Колпашевского района от 26.12.2007 № 409 "Об утверждении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28.08.2008 № 528, от 27.10.2008 № 557, от 18.06.2009 № 670, от 16.04.2010 № 823)</t>
  </si>
  <si>
    <t>01.07.2010- до окончания срока действия ЗТО от 13.11.2008 № 231-ОЗ</t>
  </si>
  <si>
    <t>01.07.2010- до окончания срока действия ЗТО от 07.07.2009 № 104-ОЗ</t>
  </si>
  <si>
    <t>Решение Думы Колпашевского района от 26.12.2008 № 584 "О порядке расходования средств субсидии на приобретение пекарско-растоечного шкафа для Прихода Воскресения Христова с. Тогур из резервного фонда финансирования непредвиденных расходов Администрации Томской области"</t>
  </si>
  <si>
    <t xml:space="preserve">Расходы на создание системы оценки (системы мониторинга) деятельности органов местного самоуправления </t>
  </si>
  <si>
    <t>Закон Томской области от 28 декабря 2006 г. N 325-ОЗ "Об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ежегодному изменению и дополнению списков кандид</t>
  </si>
  <si>
    <t>Расходы на модернизацию материально-технической базы, приобретение програмного и методического обеспечения муниципальных образовательных учреждений, внедряющих инновационные образовательные программы за счет средств межбюджетных трансфертов из областного  бюджета</t>
  </si>
  <si>
    <t>Решение Думы Колпашевского района от 26.12.2007 № 414 "Об утверждении районной целевой Программы "Медицинские кадры" по привлечению молодых специалистов медиков на 2008 - 2010 годы на территорию муниципального образования "Колпашевский район" (в редакции  от 27.10.2008 № 551, от 10.12.2008 № 583, от 27.03.2009 № 633, от 29.04.09 № 647, от 28.08.09 № 693, от 25.12.2009 № 775)</t>
  </si>
  <si>
    <t>Решение Думы Колпашевского района  от 21.09.2009 № 712 "О порядке использования средств субсидии из областного бюджета на закупку автотранспортных средств и коммунальной техники на 2009 год" (в редакции от 07.12.2009 № 747)</t>
  </si>
  <si>
    <t xml:space="preserve">п.2-3 Положения </t>
  </si>
  <si>
    <t>Расходы из резервного фонда финансирования непредвиденных расходов Администрации ТО в соответствии с распоряжением от 14.12.2009 № 50-р-в</t>
  </si>
  <si>
    <t>26.12.2008-31.12.2009</t>
  </si>
  <si>
    <t>31.10.2006, не установлен</t>
  </si>
  <si>
    <t>(наименование должности руководителя)</t>
  </si>
  <si>
    <t>(подпись)</t>
  </si>
  <si>
    <t>М. П.</t>
  </si>
  <si>
    <t>п.6 Программы</t>
  </si>
  <si>
    <t>2.1.1.</t>
  </si>
  <si>
    <t>ст. 3,5</t>
  </si>
  <si>
    <t>08.05.2006, вводиться ежегодно ЗТО "Об областном бюджете на очередной финансовый год"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</si>
  <si>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уровней, кроме дотаций</t>
  </si>
  <si>
    <t>01.06.07, не установлен</t>
  </si>
  <si>
    <t>01.01.2006, не установлен</t>
  </si>
  <si>
    <t>Федеральный Закон от 06.10.2003 № 131-ФЗ "Об общих принципах организации местного самоуправления"</t>
  </si>
  <si>
    <t>16.10.2003, не установлен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</si>
  <si>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</t>
  </si>
  <si>
    <t>п.6-7</t>
  </si>
  <si>
    <t>_______________________</t>
  </si>
  <si>
    <t>2.1.19.</t>
  </si>
  <si>
    <t>Гл. 6-9</t>
  </si>
  <si>
    <t>2.1.7.</t>
  </si>
  <si>
    <t>п.1-3 Положения</t>
  </si>
  <si>
    <t>ст.15</t>
  </si>
  <si>
    <t xml:space="preserve">01.01.2008, не установлен </t>
  </si>
  <si>
    <t>гр.16</t>
  </si>
  <si>
    <t>гр.17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</si>
  <si>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</si>
  <si>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>создание, развитие и обеспечение охраны лечебно-оздоровительных местностей и курортов местного значения на территории муниципального района</t>
  </si>
  <si>
    <t>Закон РФ от 19 февраля 1993 г. N 4520-I "О государственных гарантиях и компенсациях для лиц, работающих и проживающих в районах Крайнего Севера и приравненных к ним местностях"</t>
  </si>
  <si>
    <t>Раздел VII</t>
  </si>
  <si>
    <t>2.1.8.</t>
  </si>
  <si>
    <t>вводиться ежегодно ЗТО "Об областном бюджете на очередной финансовый год"</t>
  </si>
  <si>
    <t>Расходы на проведение мероприятий для детей и молодежи</t>
  </si>
  <si>
    <t>2.4.</t>
  </si>
  <si>
    <t>2.1.24.</t>
  </si>
  <si>
    <t>Гл.3, ст.15, п.1, п.п.7</t>
  </si>
  <si>
    <t>Гл.3, ст.15, п.1, п.п.12</t>
  </si>
  <si>
    <t>Гл.3, ст.15, п.1, п.п.14</t>
  </si>
  <si>
    <t>Гл.3, ст.15, п.1, п.п.16</t>
  </si>
  <si>
    <t>Гл.3, ст.15, п.1, п.п.19.1</t>
  </si>
  <si>
    <t>Гл.3, ст.15, п.1, п.п.20</t>
  </si>
  <si>
    <t>Гл.3, ст.15, п.1, п.п.25</t>
  </si>
  <si>
    <t>Гл.3, ст.15, п.1, п.п.26</t>
  </si>
  <si>
    <t>Гл.3, ст.15, п.1, п.п.27</t>
  </si>
  <si>
    <t>Решение Думы Колпашевского района от 02.07.2009 № 686 "О порядке использования средств бюджета МО "Колпашевский район" на проведение мероприятий по улучшению жилищных условий граждан, проживающих в сельской местности в рамках реализации постановления Администрации Томской области от 18.06.2009 № 106а " О мерах по улучшению жилищных условий граждан, проживающих в сельской местности на территории Томской области"</t>
  </si>
  <si>
    <t>Устав Колпашевского района (в редакции от 13.02.209 № 617, от 07.12.2009 № 746)</t>
  </si>
  <si>
    <t xml:space="preserve">Решение Думы Колпашевского района от 28.02.2008 № 441 "О порядке финансирования муниципального учреждения здравоохранения  "Колпашевская ЦРБ" </t>
  </si>
  <si>
    <t>2.1.35.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</si>
  <si>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</si>
  <si>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выдача разрешений на установку рекламных конструкций на территории муниципального района, аннулирование таких разрешений, выдача предписаний о демонтаже самовольно установленных вновь рекламных конструкций на территории муниципального района, осуществляем</t>
  </si>
  <si>
    <t>Расходы на предоставление субсидий некоммерческим организациям, не являющимися бюджетными учреждениями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</si>
  <si>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</si>
  <si>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Решение Думы Колпашевского района от 26.12.2007 № 401 "О порядке расходования средств местного бюджета на финансирование проведения муниципальных выборов"</t>
  </si>
  <si>
    <t>Решение Думы Колпашевского района от 13.02.2009 № 613 "О районной целевой программе "Предоставление  молодым семьям государственной поддержки  на приобретение (строительство) жилья на территории Колпашевского района на 2009-2010 годы" (в редакции от 29.04.2009 № 644, от 02.07.2009 № 679, от 25.12.2009 № 768)</t>
  </si>
  <si>
    <t>Решение Думы Колпашевского района от 30.03.2007 № 307 "Об утверждении Положения об обеспечении условий для развития на территории муниципальногообразования "Колпашевский район"физической культуры и массового спорта , организация проведения официальных физкультурно-оздоровительных мероприятий Колпашевского района (в редакции от 30.08.2007 № 356, от 28.08.2007 № 525), решение Думы Колпашевского района от 28.10.2009 № 716 " Об использовании средств местного бюджета на финансирование расходов, связанных с участием обучающихся муниципальных образовательных учреждений муниципального образования "Колпашевский район" в спортивных мероприятиях районного, регионального, межрегионального и федерального уровней"</t>
  </si>
  <si>
    <t>Решение Думы Колпашевского района от 24.03.2008 № 447 "О порядке использования средств субсидии из областного бюджета на финансирование расходов, связанных с обеспечением условий для развития физической культуры и массового спорта на территории муниципального образования "Колпашевский район" (в редакции от 28.08.2008 № 524, от 27.10.2008 № 549, от  28.10.2009 № 719)</t>
  </si>
  <si>
    <t>Расходы на материальную помощь гражданам, осуществляющим газификацию частных домовладений, проживающим на территории г. Колпашево и с. Тогур Колпашевского района</t>
  </si>
  <si>
    <t>Решение Думы Колпашевского района от 21.09.2009 № 708 "Об использовании средств иных межбюджетных трансфертов на ремонт и приобретение жилья инвалидам и участникам Великой Отечественной войны 1941-1945 годов", постановление Главы Колпашевского района от 01.10.2009 № 1015 "О порядке расходования средств иных межбюджетных трансфертов на ремонт и приобретение жилья инвалидам и участникам ВОв 1941-1945 годов, указанным в подпункте 1пункта 1 статьи 2 Федерального закона от 12.01.1995 № 5-ФЗ "О ветеранах", за исключением лиц из числа нуждающихся в улучшении жилищных условий и вставших на учет до 1 марта 2005 года"</t>
  </si>
  <si>
    <t>Решение Думы Колпашевского района от 13.02.2009 № 613 "О районной целевой программе "Предоставление  молодым семьям государственной поддержки  на приобретение (строительство) жилья на территории Колпашевского района на 2009-2010 годы"(в редакции от 29.04.2009 № 644, от 02.07.2009 № 679, от 25.12.2009 № 768)</t>
  </si>
  <si>
    <t>Расходы на осуществление мероприятий по обеспечению жильем граждан, проживающих в сельской местности по областной целевой программе "Социальное развитие села до 2010 года", за счет средств субсидии из федерального бюджета</t>
  </si>
  <si>
    <t>Решение Думы Колпашевского района от 21.09.2009 № 712 "О порядке использования средств субсидий из областного бюджета на закупку автотранспортных средств и коммунальной техники на 2009 год" (в редакции от 07.12.2009 № 747)</t>
  </si>
  <si>
    <t>2.1.33.</t>
  </si>
  <si>
    <t>01.01.2006 вводится в действие ежегодно</t>
  </si>
  <si>
    <t>ст. 31</t>
  </si>
  <si>
    <t>2.1.26.</t>
  </si>
  <si>
    <t>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</si>
  <si>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Закон Томской области от 12 января 2007 г. N 29-ОЗ "О референдуме Томской области и местном референдуме"</t>
  </si>
  <si>
    <t>ч.1 ст.28, ч.7,8 ст.44</t>
  </si>
  <si>
    <t>29.01.2007, не установлен</t>
  </si>
  <si>
    <t>2.1.23.</t>
  </si>
  <si>
    <t>Решение Думы Колпашевского района от 23.07.2008 № 515 "О порядке использования средств бюджета муниципального образования "Колпашевский район" на проведение мероприятий по улучшению жилищных условий граждан, проживающих в сельской местности  в рамках реализации постановления Администрации Томской области от 23.05.2008 № 99а "О мерах по улучшению жилищных условий граждан, проживающих в сельской местности на территории Томской области"</t>
  </si>
  <si>
    <t>Решение Думы Колпашевского района от 23.07.2008 " 515 "О порядке использования средств бюджета муниципального образования "Колпашевский район" на проведение мероприятий по улучшению жилищных условий граждан, проживающих в сельской местности в рамках реализации поостановления Администрации ТО  от 23.05.2008 № 99а "О мерах по улучшению жилищных условий , проживающих в сельской местности на территории Томской области"</t>
  </si>
  <si>
    <t>п.1-9</t>
  </si>
  <si>
    <t>п.5-6</t>
  </si>
  <si>
    <t>Расходы на ремонт муниципальных объектов социальной сферы, за счет средств из областного бюджета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</si>
  <si>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</t>
  </si>
  <si>
    <t xml:space="preserve">Федеральный Закон от 06.10.2003 № 131-ФЗ "Об общих принципах организации местного самоуправления";
</t>
  </si>
  <si>
    <t xml:space="preserve">16.10.2003, не установлен; </t>
  </si>
  <si>
    <t xml:space="preserve">Гл.3, ст.15, п.1, п.п.11       </t>
  </si>
  <si>
    <t>Ст. 31</t>
  </si>
  <si>
    <t>ст. 17 п. 1</t>
  </si>
  <si>
    <t>01.12.2001, не установлен</t>
  </si>
  <si>
    <t>Решение Думы Колпашевского района от 26.12.2007 № 413 "Об утверждении районной целевой программы "Обеспечение безолпасности дорожного движения на территории муниципального образования "Колпашевский район" на 2008-2010 годы  (в редакции от 28.04.2008 № 464, от 26.112008 № 596, от 02.07.2009 № 681)</t>
  </si>
  <si>
    <t>Решение Думы Колпашевского района от 26.12.07 № 415 "Об утверждении Положения о реализации и финансировании мероприятий по содействию занятости населения из средств бюджета муниципального образования "Колпашевский район" на 2008 год"</t>
  </si>
  <si>
    <t>Решение Думы Колпашевского орайона от 30.07.07 № 344 "О порядке финансирования муниципальных общеобразовательных учреждений (в редакции от 26.12.2007№ 407 ; от 28.02.2008 № 437; от 23.07.2008 № 509)</t>
  </si>
  <si>
    <t>п.1-2</t>
  </si>
  <si>
    <t>Решение Думы Колпашевского района от 08.10.2005 № 418 "Об утверждении положений " (Приложение 1)</t>
  </si>
  <si>
    <t>Решение Думы Колпашевского района от 10.12.2005 № 35 "Об утверждении Положения о порядке официального опубликования (обнародования) муниципальных правовых актов и иной официальной информации"</t>
  </si>
  <si>
    <t>1) Раздел 2, раздел 4; 2) ст. 2-3; 3) ст. 2-5</t>
  </si>
  <si>
    <t>Закон Томской области от 27 января 2006 г. N 3-ОЗ "Об условиях и порядке выплаты педагогическим работникам областных государственных и муниципальных образовательных учреждений Томской области вознаграждения за выполнение функций классного руководителя"</t>
  </si>
  <si>
    <t>Гл. 6- 9 Положения</t>
  </si>
  <si>
    <t>ст. 2-4</t>
  </si>
  <si>
    <t>01.05.2006 вводиться в действие ежегодно</t>
  </si>
  <si>
    <t>Постановление Правительства РФ от 7 марта 1995 г. N 239 "О мерах по упорядочению государственного регулирования цен (тарифов)"</t>
  </si>
  <si>
    <t>п. 1 абз. 4</t>
  </si>
  <si>
    <t>16.03.1995, не установлен</t>
  </si>
  <si>
    <t>ст. 2-5</t>
  </si>
  <si>
    <t>Решение Думы Колпашевского района от 26.02.2010 № 806 "О порядке использования в 2010 году средств бюджета муниципального образования " Колпашевский район" на проведение мероприятий в рамках реализации комплексной прогаммы социально-экономического развития муниципального образования "Колпашевский район" на 2008-2012 годы" в разделе "Сельское хозяйство"</t>
  </si>
  <si>
    <t>26.02.2010-31.12.2010</t>
  </si>
  <si>
    <t>Решение Думы Колпашевского района от 07.12.2009 № 738 "О бюджете муниципального образования "Колпашевский район" на 2010 год", постановление Главы Колпашевского района от 17.12.2009 № 1348 "О порядке определения объёма и предоставления субсидии некоммерческим организациям, не являющимися бюджетными учреждениями в 2010 году"</t>
  </si>
  <si>
    <t xml:space="preserve">01.01.2007-до окончания срока действия ЗТО от 29.12.2005 № 241-ОЗ </t>
  </si>
  <si>
    <t>гр.13</t>
  </si>
  <si>
    <t>гр.14</t>
  </si>
  <si>
    <t>гр.15</t>
  </si>
  <si>
    <t>01.01.2007, не установлен</t>
  </si>
  <si>
    <t>Физкультурно - оздоровительная работа и спортивные мероприятия</t>
  </si>
  <si>
    <t>п. 1-2</t>
  </si>
  <si>
    <t>2.1.20.</t>
  </si>
  <si>
    <t>Расходы на стимулирующие выплаты за высокие результаты и качество выполняемых работ в муниципальных общеобразовательных учреждениях за счёт средств межбюджетных трансфертов из областного бюджета</t>
  </si>
  <si>
    <t>01.08.2006, не установлен                   01.01.2010-31.12.2010</t>
  </si>
  <si>
    <t>Расходы на выполнение работ в период половодья по ограждению дамбой с. Озёрное</t>
  </si>
  <si>
    <t xml:space="preserve">Решение Думы Колпашевского района от 08.10.2005 № 418 "Об утверждении  положений" (Приложение 1) </t>
  </si>
  <si>
    <t>24.05.2010-31.12.2010</t>
  </si>
  <si>
    <t>Постановление Администрации Томской области от 30 июня 2007 г. N 104а "Об утверждении Порядка предоставления из областного бюджета субсидий бюджетам муниципальных образований Томской области и их расходования"</t>
  </si>
  <si>
    <t xml:space="preserve">Закон Томской области от 19 февраля 2004 г. N 30-ОЗ "Об утверждении областной целевой программы "Социальное развитие села Томской области до 2010 года" </t>
  </si>
  <si>
    <t>01.01.2006 - 31.12.2007</t>
  </si>
  <si>
    <t xml:space="preserve">Расходы на оказание услуг по перевозке пассажиров речным транспортом </t>
  </si>
  <si>
    <t>28.02.2006, не установлен</t>
  </si>
  <si>
    <t>2.1.37.</t>
  </si>
  <si>
    <t>Гл.3, ст.15, п.1, п.п.2</t>
  </si>
  <si>
    <t>Гл.3, ст.15, п.1, п.п.5</t>
  </si>
  <si>
    <t>Решение Думы Колпашевского района  от 28.11.2008 № 381 "О бюджете муниципального образования "Колпашевский район" на 2008 год " (в редакции  от 26.12.2007 № 397, от 28.02.2008 № 435, от 06.03.2008 № 444, от 15.05.2008 № 472, от 27.05.2008 № 480, от 20.06.2008 № 483)</t>
  </si>
  <si>
    <t>организация мероприятий межпоселенческого характера по охране окружающей среды</t>
  </si>
  <si>
    <t>Решение Думы Колпашевского района от 28.08.2008 № 530 "О порядке использования средств бюджета муниципального образования "Колпашевский район" на проведение мероприятий в рамках реализации комплексной программы социально-экономического развития муниципального образования Колпашевский район" на 2008-2012 годы в разделе "Лесозаготовительная отрасль"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</si>
  <si>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</si>
  <si>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субсидии отражаемые в расходных обязательствах поселений Колпашевского района</t>
  </si>
  <si>
    <t>Расходы на приобретение атотранспортных средств</t>
  </si>
  <si>
    <t xml:space="preserve">п.1-2,        п.1-2                                 </t>
  </si>
  <si>
    <t xml:space="preserve">01.01.2008, не установлен        10.09.2009-31.12.2009       </t>
  </si>
  <si>
    <t>01.01.2008-31.12.2010</t>
  </si>
  <si>
    <t xml:space="preserve">Закон Томской области от 14 октября 2005 г. N 191-ОЗ "О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бюджета" </t>
  </si>
  <si>
    <t>п. 1-5</t>
  </si>
  <si>
    <t>формирование и содержание муниципального архива, включая хранение архивных фондов поселений</t>
  </si>
  <si>
    <t>2.1.4.</t>
  </si>
  <si>
    <t>утверждение схем территориального планирования муниципального района, утверждение подготовленной на основе схемы территориального планирования муниципального района документации по планировке территории, ведение информационной системы обеспечения градостр</t>
  </si>
  <si>
    <t xml:space="preserve">Расходы за счет средст субсидии из резервного фонда финансирования непредвиденных расходов Администрации ТО от 05.082008 № 22-р-в на изготовление, доставку и монтаж элементов детской площадки </t>
  </si>
  <si>
    <t>Расходы на оказание финансовой поддержки в составлении перспективных бизнес-планов в лесозаготовительной и лесоперерабатывающей отрасли</t>
  </si>
  <si>
    <t>2.1.18.</t>
  </si>
  <si>
    <t>Мероприятия по организации оздоровительной компании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</si>
  <si>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</si>
  <si>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</si>
  <si>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</si>
  <si>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</si>
  <si>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</si>
  <si>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</si>
  <si>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</si>
  <si>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</si>
  <si>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</si>
  <si>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</si>
  <si>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Организация предоставления общедоступного и бесплатного начального общего, основного общего, среднего (полного) общего образования на территории муниципального образования "Колпашевский район"</t>
  </si>
  <si>
    <t>Решение Думы Колпашевского района от 28.01.2008 № 433 "О компенсации энергоснабжающим организациям  Колпашевского района убытков, связанных с ростом цен на топливо (нефть, мазут)" (в редакции от 08.09.2008 № 536)</t>
  </si>
  <si>
    <t>0901</t>
  </si>
  <si>
    <t>п. 2 Положения</t>
  </si>
  <si>
    <t>Расходы на содержание МУ "Агентство по управлению муниципальным имуществом и размещению муниципального заказа"</t>
  </si>
  <si>
    <t>Решение Думы Колпашевского района от 21.09.2009 № 701 "Об использовании средств местного бюджета на компеснацию транспортных расходов обучающихся  муниципального образования "Колпашевский райн"</t>
  </si>
  <si>
    <t>Решение Думы Колпашевского района от 08.10.2005 № 417 "О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района"</t>
  </si>
  <si>
    <t>п. 1-3</t>
  </si>
  <si>
    <t>Решение Думы Колпашевского района от 26.12.2007 № 416 "Об утверждении районной целевой Программы "Комплексные меры противодействия немедецинскому употреблению наркотиков и их незаконному обороту, профилактике пьянства на 2008 - 2010 годы" (в редакции от 13.02.2009 № 611, от 02.07.2009 № 678)</t>
  </si>
  <si>
    <t>Расходы за счет средств субсидии из резервного фонда финансирования непредвиденных расходов Администрации ТО в соответствии с распоряжением Администации ТО от 13.10.2008 № 38-р-в</t>
  </si>
  <si>
    <t>29.02.1993, не установлен</t>
  </si>
  <si>
    <t>ст. 5</t>
  </si>
  <si>
    <t>Решение Думы Колпашевского района от 29.04.2009 № 657 "О порядке расходования средств на оказание материальной помощи гражданам, осуществляющим газификацию частных домовладений, проживающим на территории г. Колпашево и с. Тогур Колпашевского района"; распоряжение Администрации Колпашевского района от 27.04.2010 № 208 "О материальной помощи гражданам, осуществляющим газификацию частных домовладений, проживающим на территории г. Колпашево и с. Тогур Колпашевского района"</t>
  </si>
  <si>
    <t xml:space="preserve">п.1          </t>
  </si>
  <si>
    <t xml:space="preserve">п. 2-4 Положения  </t>
  </si>
  <si>
    <t xml:space="preserve">01.01.08, не установлен </t>
  </si>
  <si>
    <t>Организация предоставления дополнительного образования на территории муниципального района</t>
  </si>
  <si>
    <t>2.1.31.</t>
  </si>
  <si>
    <t>ВСЕГО</t>
  </si>
  <si>
    <t>Постановление Правительства РФ от 3 декабря 2002 г. N 858
"О федеральной целевой программе "Социальное развитие села до 2012 года"</t>
  </si>
  <si>
    <t>17.12.2002 - 31.12.2012</t>
  </si>
  <si>
    <t>23.08.2007 - 31.12.2010</t>
  </si>
  <si>
    <t>организация и осуществление мероприятий межпоселенческого характера по работе с детьми и молодежью</t>
  </si>
  <si>
    <t>Решение Думы Колпашевского района от 18.06.2009 № 669 "О порядке использования субсидии на внедрение комплексного проекта модернизации образования  в Томской области"</t>
  </si>
  <si>
    <t>18.06.2009-31.12.2009</t>
  </si>
  <si>
    <t>Расходы на приобретение автобусов за счет средств из областного бюджета</t>
  </si>
  <si>
    <t xml:space="preserve">Расходы на стимулирующие выплаты   в муниципальных  общеобразовательных учреждениях, переходящих на новую систему оплаты труда  за счет средств межбюджетных трансфертов из областного бюджета </t>
  </si>
  <si>
    <t>Решение Думы Колпашевского района от 26.12.2007 № 409 "Об утверждении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27.10.2008 № 557, от 18.06.2009 № 670)</t>
  </si>
  <si>
    <t xml:space="preserve">01.01.08, не установлен         </t>
  </si>
  <si>
    <t>Расходы на переподготовку кадров и повышение квалификации</t>
  </si>
  <si>
    <t>Мероприятия в области занятости населения</t>
  </si>
  <si>
    <t>0404</t>
  </si>
  <si>
    <t>ПРОЕКТ</t>
  </si>
  <si>
    <t>Закон Томской области от 13 декабря 2006 г. N 314-ОЗ "О предоставлении субвенций местным бюджетам на организацию физкультурно-оздоровительной работы с населением по месту жительства"</t>
  </si>
  <si>
    <t>_____________________________</t>
  </si>
  <si>
    <t>Субсидии на государственную поддержку малого предпринимательства включая крестьянские (фермерские) хозяйства</t>
  </si>
  <si>
    <t>13.02.2009-31.12.2010</t>
  </si>
  <si>
    <t>Расходы на оплату затрат на проведение лицензионной экспертизы образовательных учреждений</t>
  </si>
  <si>
    <t>25.02.2004 - 31.12.2010</t>
  </si>
  <si>
    <t>п.3.1.1. Программы</t>
  </si>
  <si>
    <t xml:space="preserve">Решение Думы Колпашевскогорайона от 10.12.2005 № 31 "Об утверждении положения об организации предоставления дополнительногообразования и финансирования учреждений дополнительногообразования детей в Колпашевском районе" </t>
  </si>
  <si>
    <t>0102</t>
  </si>
  <si>
    <t xml:space="preserve">Расходы на внедрение комплексного проекта модернизации  образования, за счет средств субсидии из областного бюджета </t>
  </si>
  <si>
    <t>2.1.2.</t>
  </si>
  <si>
    <t>01.01.2008, не установлен</t>
  </si>
  <si>
    <t>Гл.3, ст.15, п.1, п.п.3</t>
  </si>
  <si>
    <t>2.1.34.</t>
  </si>
  <si>
    <t>Закон Томской области от 17 декабря 2007 г. N 279-ОЗ "О предоставлении межбюджетных трансфертов"</t>
  </si>
  <si>
    <t>абз 4 п. 2 ст.1</t>
  </si>
  <si>
    <t>приложение 1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</si>
  <si>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</si>
  <si>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2.1.22.</t>
  </si>
  <si>
    <t>Расходы на предоставление субсидии некомерческим оргшанизациям, не являющимися бюджетными учреждениями</t>
  </si>
  <si>
    <t>25.12.2009-31.12.2010</t>
  </si>
  <si>
    <t xml:space="preserve">07.12.2009-15.04.2010 </t>
  </si>
  <si>
    <t>Расходные обязательства, возникшие в результате решения органами местного самоуправления муниципальных районов вопросов, не отнесенных к вопросам местного значения, в соответствии со статьей 15.1 Федерального закона от 6 октября 2003 г. № 131-ФЗ «Об общих</t>
  </si>
  <si>
    <t>Постановление администрации Колпашевского района от 24.05.2010 № 836 "Об использовании бюджетных ассигнований резервного фонда финансирования непредвиденных расходов Администрации Томской области на софинансирование расходов на ремонт и (или) переустройство жилых помещений граждан, не стоящих на учёте в качестве нуждающихся в улучшении жилищных условий из числа участников и инвалидов ВОв 1941-1945 годов, лиц, награждённых знаком "Житель блокадного Ленинграда", бывших несовершеннолетних узников концлагерей, признанных инвалидами, вдов погибших (умерших) участников ВОв 1941-1945 годов, не вступивших в повторный брак"</t>
  </si>
  <si>
    <t>Расходы в соответствии с распоряжением Администрации ТО от 21.04.2010 № 319-ра</t>
  </si>
  <si>
    <t>0105</t>
  </si>
  <si>
    <t>2.1.25.</t>
  </si>
  <si>
    <t>01.01.2007 - 31.12.2009</t>
  </si>
  <si>
    <t>2.1.12.</t>
  </si>
  <si>
    <t>Закон Томской области от 7 июня 2006 г. N 121-ОЗ "Об утверждении областной целевой программы "Патриотическое воспитание граждан на территории Томской области на 2006-2010 годы"</t>
  </si>
  <si>
    <t>2.1.28.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</si>
  <si>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</si>
  <si>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</si>
  <si>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</si>
  <si>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2.1.27.</t>
  </si>
  <si>
    <t>п.1 п.п.1.2</t>
  </si>
  <si>
    <t>п.1         п.2 п.п.2.2</t>
  </si>
  <si>
    <t xml:space="preserve">п.4 Программы </t>
  </si>
  <si>
    <t>Расходы на разработку и реализацию целевой районной программы "Предоставление молодым семьям государственной поддержки на приобретение (строительство) жилья на территории Колпашевского района на 2008 год"</t>
  </si>
  <si>
    <t>Решение Думы Колпашевского района от 06.09.2007 № 360"О районной целевой программе "Предоставление молодым семьям государственной поддержки на приобретение (строительство) жилья на территории Колпашевского района на 2008 год" (в редакции от 24.03.2008 №448)</t>
  </si>
  <si>
    <t xml:space="preserve">п.2-5 Программы </t>
  </si>
  <si>
    <t>Расходы за счет субсидии на обеспечение жильем молодых семей  на обеспечение специалистов, проживающих в сельской местности (по федеральной целевой программе "Социальное развитие села до 2010 года")</t>
  </si>
  <si>
    <t xml:space="preserve">п. 1-3; п. 2-3 Положения </t>
  </si>
  <si>
    <t>Расходы на выплату стипендии Губернатора ТО лучшим учителям МОУ ТО за счет средств ИМБТ из областного бюджета</t>
  </si>
  <si>
    <t>Решение Думы Колпашевского района от 24.05.2010 № 840 "О порядке использования средств ИМБТ на выплату в 2010 году стипендии Губернатора Томской области лучшим учителям МОУ"</t>
  </si>
  <si>
    <t>Решение Думы Колпашевского района  от 28.11.2008 № 381 "О бюджете муниципального образования "Колпашевский район" на 2008 год " (в редакции  от 26.12.2007 № 397, от 28.02.2008 № 435, от 06.03.2008 № 444, от 15.05.2008 № 472, от 27.05.2008 № 480, от 20.06.2008 №483)</t>
  </si>
  <si>
    <t>2.1.</t>
  </si>
  <si>
    <t>Расходы на реализацию мер по улучшению жилищных условий граждан, проживающих в сельской местности</t>
  </si>
  <si>
    <t>24.03.2008 - 31.12.2008</t>
  </si>
  <si>
    <t xml:space="preserve">Закон Томской области от 11 января 2007 г. N 15-ОЗ "Об условиях, размере и порядке осуществления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</t>
  </si>
  <si>
    <t>Расходы на оплату членских взносов Ассоциации "Совет муниципальных образований Томской области"</t>
  </si>
  <si>
    <t>Решение Думы Колпашевского района от 28.10.2009 № 717 "Об использовании средств местного бюджета на финансирование расходов, связанных с проведением экспертизы при осуществлении лицензирования образовательной деятельности муниципальных образовательных учреждений Колпашевского района"</t>
  </si>
  <si>
    <t>01.01.2010, не установлен</t>
  </si>
  <si>
    <t>0709</t>
  </si>
  <si>
    <t>Решение Думы Колпашевского района от 25.11.2005 № 17 "О размере,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лиц, работающих в учреждениях и организациях, финансируемых из бюджета Колпашевского района и о размере, условиях и порядке предоставления компенсации расходов по оплате стоимости проезда и провоза багажа в пределах РФ  при переезде к новому месту жительства, в другую местность, за пределы района для лиц, работающих в учреждениях и организациях, финансируемых из бюджета Колпашевского района" (в редакции от 31.08.2006 № 193, от 29.06.2007 № 344, от 26.12.2007 № 402, от 28.08.2008 № 529, от 21.09.2009 № 706, от 13.07.2010 № 874, от 23.08.2010 № 908, от 23.08.2010 № 913)</t>
  </si>
  <si>
    <t>Решение Думы Колпашевского района от 13.07.2010 № 875 "Об утверждении Положения о поряке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МО "Колпашевский район" (в редакции от 23.08.2010 № 914)</t>
  </si>
  <si>
    <t>Постановление Главы Колпашевского района от 16.05.2008 № 406 "Об утверждении Порядка использования бюджетных ассигнований резервного фонда Администрации Колпашевского района" (в редакции от 12.09.2008 № 820, от 19.01.2009 № 12)</t>
  </si>
  <si>
    <t>п.3</t>
  </si>
  <si>
    <t>Расходные обязательства, возникшие в результате реализации органами местного самоуправления муниципальных районов делегированных полномочий за счет субвенций, переданных с другого уровня бюджетной системы</t>
  </si>
  <si>
    <t>Расходы на финансирование областной целевой программы "Предоставление молодым семьям гос.поддержки на приобретение (строительство) жилья на территории Томской области на 2006-2010 годы", за счет средств областного бюджета</t>
  </si>
  <si>
    <t>Решение Думы Колпашевского района от 17.06.2010 № 865 "О порядке расходования средств на газификацию жилья г.Колпашево и с.Тогур"</t>
  </si>
  <si>
    <t>17.06.2010-31.12.2011</t>
  </si>
  <si>
    <t>01.05.2010-31.12.2010</t>
  </si>
  <si>
    <t xml:space="preserve">Закон Томской области от 14 июня 2000 г. N 24-ОЗ "О государственной молодежной политике в Томской области" </t>
  </si>
  <si>
    <t>гл. 5</t>
  </si>
  <si>
    <t>30.06.2000, не установлен</t>
  </si>
  <si>
    <t>Гл.3, ст.15</t>
  </si>
  <si>
    <t>26.11.2008-31.12.2008</t>
  </si>
  <si>
    <t>01.01.2009-31.12.2009</t>
  </si>
  <si>
    <t xml:space="preserve">О компенсации расходов на питание учащимся из малообеспеченных семей </t>
  </si>
  <si>
    <t>п.1-3</t>
  </si>
  <si>
    <t>2.1.10.</t>
  </si>
  <si>
    <t>владение, пользование и распоряжение имуществом, находящимся в муниципальной собственности муниципального района</t>
  </si>
  <si>
    <t>Расходы на организацию и содержание мест захоронения отходов</t>
  </si>
  <si>
    <t>0503</t>
  </si>
  <si>
    <t>0702</t>
  </si>
  <si>
    <t>2.1.30.</t>
  </si>
  <si>
    <t>Решение Думы Колпашевского района от 21.09.2009 № 705 " О порядке использования средств межбюджетных трансфертов  на стимулирующие выплаты в 2009 году в муниципальных общеобразовательных учреждениях, успешно перешедших на новую систему оплаты труда"</t>
  </si>
  <si>
    <t>Компенсация расходов по оплате стоимости проезда и провоза багажа, в пределах РФ, к месту использования отпуска и обратно</t>
  </si>
  <si>
    <t>Решение Думы Колпашевского района от 28.02.2006 № 82 "О вступлении в Совет Муниципальных образований Томской области" (в редакции от 22.12.2006 № 255, от 26.02.2010 № 814 )</t>
  </si>
  <si>
    <t>организация и осуществление мероприятий по гражданской обороне, защите населения и территории муниципального района от чрезвычайных ситуаций природного и техногенного характера</t>
  </si>
  <si>
    <t>2.1.6.</t>
  </si>
  <si>
    <t>организация и осуществление мероприятий по мобилизационной подготовке муниципальных предприятий и учреждений, находящихся на межселенных территориях</t>
  </si>
  <si>
    <t>2.1.36.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</si>
  <si>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</si>
  <si>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 xml:space="preserve">п.2-4 Положения </t>
  </si>
  <si>
    <t xml:space="preserve">01.01.2006, не установлен </t>
  </si>
  <si>
    <t xml:space="preserve">п.3-4 Порядка </t>
  </si>
  <si>
    <t xml:space="preserve">16.05.2008, не установлен </t>
  </si>
  <si>
    <t>Решение Думы Колпашевского района от 14.07.2006 № 176 "О финансировании расходов, связанных с размещением заказа на поставку товаров, выполнение работ и оказание услуг для муниципальных нужд" (в редакции от 28.04.2008 № 467)</t>
  </si>
  <si>
    <t>формирование, утверждение, исполнение бюджета муниципального района, контроль за исполнением данного бюджета</t>
  </si>
  <si>
    <t>01.03.2010-31.12.2010</t>
  </si>
  <si>
    <t>Расходы  на ремонт и (или) переустройство жилых помещений участников ВОв 1941-1945 годов, лиц, награждённых знаком "Жителю блокадного Ленинграда", бывших несовершеннолетних узников концлагерей, признанных инвалидами, вдов погибших (умерших) участников ВОв 1941-1945 годов, не вступивших в повторный брак</t>
  </si>
  <si>
    <t>Оказание первичной медико-санитарной помощи, медицинской помощи женщинам в период беременности, во время и после родов и скорой медицинской помощи (за исключением санитарно-авиационной) на территории Колпашевского района</t>
  </si>
  <si>
    <t>Расходы, связанные с ликвидацией МУ "Специальный дом для ветеранов войны и труда, семей пожилого возраста и инвалидов"</t>
  </si>
  <si>
    <t xml:space="preserve">Решение Думы Колпашевского района от 23.07.2008 № 510 "О порядке использования субсидии на внедрение инновационных образовательных программ в муниципальных общеобразовательных учреждениях Томской области" </t>
  </si>
  <si>
    <t>Решение Думы Колпашевского района от 26.11.2008 № 568 "О порядке использования средств иных межбюджетных трансфертов на модернизацию материально-технической базы муниципальных общеобразовательных учреждений, внедряющих инновационные образовательные программы"</t>
  </si>
  <si>
    <t>13.07.2010, не установлен</t>
  </si>
  <si>
    <t>Расходы на приобретение автотранспортных средств</t>
  </si>
  <si>
    <t>0113</t>
  </si>
  <si>
    <t>0111</t>
  </si>
  <si>
    <t>Постановление Главы Колпашевского района от 17.12.2009 № 1348 "О порядке определения объема и предоставления субсидии некоммерческим организациям, не являющимися бюджетными учреждениями"</t>
  </si>
  <si>
    <t>Решение Думы Колпашевского района от 25.11.2005 № 17 "О размере,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обратнодля лиц, работающих в учреждениях и организациях, финансируемых из бюджета Колпашевского района и о размере,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жительства, в другую местность, за пределы района для лиц, работающих в учреждениях и организациях. финансируемых из бюджета Колпашевского района" (в редакции от 31.08.06 № 193; от 29.06.07 № 334, от 26.12.2007 № 402, от 28.08.2008 № 529, от 21.09.2009 № 706, от 13.07.2010 № 874, от 23.08.2010 № 908, от 23.08.2010 № 913, от 29.09.2010 № 931)</t>
  </si>
  <si>
    <t>Решение думы Колпашевского района от 06.03.2006 № 118 "Об утверждении органа, уполномоченного на осуществление функций по размещению заказов для муниципальных заказчиков, органа, уполномоченного на осуществление контроля в сфере размещения муниципальных заказов, органа,  уполномоченного на ведение реестра муниципальных контрактов и Положения о порядке взаимодействия органа, уполномоченного на осуществление функций по размещению заказов для муниципальных заказчиков муниципального образования "Колпашевский район" и муниципальных заказчиков" (в редакции от 25.12.2009 № 763)</t>
  </si>
  <si>
    <t xml:space="preserve">Расзходы на оплату потребления бюджетными учреждениями Колпашевского района электроэнергии, вырабатываемой дизельными электростанциями, по тарифам, свыше тарифов, установленных для централизованного электроснабжения </t>
  </si>
  <si>
    <t>01.01.2008- 13.07.2010</t>
  </si>
  <si>
    <t>Содержание автомобильных дорог общего пользования</t>
  </si>
  <si>
    <t>Решенин Думы Колпашевского района от 14.07.2006 № 181 "Об утверждении Положения об организации работ по содержанию и ремонту, автомобильных дорог общего пользования между населенными пунктами и дорожных сооружений вне границ населенных пунктов в границах МО "Колпашевский район" (в редакции от 17.07.2008 № 501, от 29.09.2010 № 919), распоряжение Администрации Колпашевского района от 15.01.2010 № 3 "О распределении денежных средств на осуществление дорожной деятельности в отношении автомобильных дорог местного значения,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 в границах МО "Колпашевский район" на 2010 год"</t>
  </si>
  <si>
    <t>Решение Думы Колпашевского района от 24.05.2010 № 842 "Об установлении льготы на пассажирские перевозки речным транспортом на период навигации 2010 года" (в редакции от 13.07.2010 № 887)</t>
  </si>
  <si>
    <t>Расходы на обслуживание навигационным ограждением судового хода пассажирских линий</t>
  </si>
  <si>
    <t xml:space="preserve">Решение думы Колпашевского района от 07.12.2009 № 748 "О порядке расходования средств субсидии  из целевого финансового резерва Томской области для предупреждения чрезвычайных ситуаций для расселения жителей Колпашевского района из опасной зоны обрушающихся берегов р.Обь" </t>
  </si>
  <si>
    <t>Расходы на проведение работ по эксплуатации гидротехнических сооружений</t>
  </si>
  <si>
    <t xml:space="preserve">Решение Думы Колпашевского района от 10.12.05 № 34 "Об утверждении Положения о порядке предоставления и финансирования дошкольного образования на территории Колпашевского района" (в редакции от 29.03.06 № 120, от 29.06.06 № 170, от 13.10.06 № 209, от 28.08.2009 № 697, от 29.09.2010 № 918) </t>
  </si>
  <si>
    <t xml:space="preserve">Гл.1-2 Положения          </t>
  </si>
  <si>
    <t xml:space="preserve">13.07.2010, не установлен         </t>
  </si>
  <si>
    <t xml:space="preserve">Расходы на организацию подвоза обучающихся из ближайших населенных пунктов к месту учебы </t>
  </si>
  <si>
    <t xml:space="preserve">Гл.1-2 Положения </t>
  </si>
  <si>
    <t xml:space="preserve">01.01.2008- 13.07.2010               </t>
  </si>
  <si>
    <t>Постановление Главы Колпашевского района от 08.06.2009 № 517 "О реорганизации муниципального образовательного учреждения дополнительного образования детей "Детская художественная школа" г.Колпашево и муниципального образовательного учреждения дополнительного образования детей "Детская школа искусств"</t>
  </si>
  <si>
    <t>п.2-5</t>
  </si>
  <si>
    <t xml:space="preserve">08.06.2009-31.08.2009                                      </t>
  </si>
  <si>
    <t>Расходы на приобретение музыкальных инструментов для муниципальных образовательных учреждений дополнительного образования детей на 2011 год, за счет средств субсидии из областного бюджета</t>
  </si>
  <si>
    <t>п.4</t>
  </si>
  <si>
    <t>01.04.2010-31.12.2010</t>
  </si>
  <si>
    <r>
      <t xml:space="preserve">Расходы на реализацию районной целевой программы "Медецинские кадры" по привлечению молодых специалистов медиков на 2008 - 2010 годы на территории МО "Колпашевский район", </t>
    </r>
    <r>
      <rPr>
        <b/>
        <sz val="9"/>
        <rFont val="Times New Roman CYR"/>
        <family val="0"/>
      </rPr>
      <t xml:space="preserve">расходы на реализацию долгосрочной целевой программы "Медецинские кадры"  на 2011 - 2013 годы </t>
    </r>
  </si>
  <si>
    <t>Расходы на реализацию долгосрочной целевой программы "Здоровый ребенок" на 2011-2013 годы"</t>
  </si>
  <si>
    <t>1401</t>
  </si>
  <si>
    <t>п.14</t>
  </si>
  <si>
    <t>Дотация на поддержку мер по обеспечению сбалансированности бюджетов поселений</t>
  </si>
  <si>
    <t>1402</t>
  </si>
  <si>
    <t>Дотация на поддержку мер по обеспечению сбалансированности местных бюджетов</t>
  </si>
  <si>
    <t>1105</t>
  </si>
  <si>
    <t>Расходы на реализацию долгосрочной целевой программы "Развитие физ. Культуры и массового спорта на территории МО "Колпашевский район" на 2011-2013 годы."</t>
  </si>
  <si>
    <t>Расходы на реализацию долгосрочной целевой программы "Профилактика правонарушений на территории МО "Колпашевский район" на 2010-2012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</si>
  <si>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МОУ</t>
  </si>
  <si>
    <t>Расходы на осуществление отдельных государственных полномочий по созданию и обеспечению деятельности комиссии по делам несовершеннолетних и защите их  прав, за счет средств субвенции из областного бюджета</t>
  </si>
  <si>
    <t>Расходы на осуществление отдельных государственных полномочий по созданию и обеспечению деятельности административных комиссий в Томской области за счет средств субвенций из областного бюджета</t>
  </si>
  <si>
    <t>Расходы на осуществление 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районнов Крайнего Севера и приравненных к ним местностей, за счет средств субвенции из областного бюджета</t>
  </si>
  <si>
    <t>п.1.3.</t>
  </si>
  <si>
    <t>Расходы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</si>
  <si>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Расходы на выплату доплат к ежемесячному вознаграждению за выполнение функций классного руководителя педагогическим работникам МОУ Томской области в классах с наполняемостью свыше 25 человек, за счет средств субвенции из областного бюджета</t>
  </si>
  <si>
    <t>Расходы на выплату ежемесячного вознаграждения за выполнение функций классного руководителя педагогическим работникам МОУ, за счет средств субвенции из федерального бюджета</t>
  </si>
  <si>
    <t xml:space="preserve">Расходы на осуществление отдельных государственных полномочий по проведению аттестации педагогических работников МОУ на первую и вторую квалификационную категорию за счет средств субвенции из областного бюджета </t>
  </si>
  <si>
    <t>Расходы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области, за счет средств субвенции из областого бюджета</t>
  </si>
  <si>
    <t>01.07.2010, до окончания срока действия ЗТО от 10.11.2006 № 261-ОЗ</t>
  </si>
  <si>
    <t>Расходы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маршрутам, за счет средств субвенции из областного бюджета</t>
  </si>
  <si>
    <t>Расходы на осуществление отдельных государственных полномочий по предоставлению, переоформлению и изъятию горных отводов для разработки месторождений  и проявлений общераспространенных полезных ископаемых, за счет средств субвенции из областного бюджета</t>
  </si>
  <si>
    <t>Районный фонд финансовой поддержки поселений в части исполнения государственных полномочий по расчету и предоставлению дотаций поселениям</t>
  </si>
  <si>
    <t>01.07.2010, до окончания действия ЗТО от 14.10.2005 № 191-ОЗ</t>
  </si>
  <si>
    <t>01.07.2010 - до окончания срока действия ЗТО от 29.12.2007 № 320-ОЗ</t>
  </si>
  <si>
    <t>Расходы на осуществление отдельных государственных полномочий по воспитанию и обучению детей -инвалидов в муниципальных дошкольных образовательных учреждениях за счет средств субвенции из областного бюджета</t>
  </si>
  <si>
    <t>Решение Думы Колпашевского района от 24.03.2008 № 446 "Об утверждении Положения о бюджетном процессе в МО "Колпашевский район"(в редакции от 18.06.2009 № 666, от 28.01.2010 № 781, от 17.06.2010 № 848); Постановление администрации Колпашевского района от 28.06.2010 № 828 "Об установлении расходных обязательств по осуществлению отдельных государственных полномочий по воспитанию и обучению детей-инвалидов в МДОУ"</t>
  </si>
  <si>
    <t>01.07.2010, до окончания действия ЗТО от 08.09.2009 № 173-ОЗ</t>
  </si>
  <si>
    <t>Расходы на осуществление отдельных государственных полномочий по осуществлении денежных выплат медецинскому персоналу фельдшерско - акушерских пунктов, врачам, фельдшерам и медецинским сестрам учреждений и подразделений скорой медецинской помощи за счет средств субвенции из областного бюджета</t>
  </si>
  <si>
    <t>01.01.2008, до окончания срока действия ЗТО от 27.03.2009 № 38-ОЗ</t>
  </si>
  <si>
    <t>Расходы на 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 -сирот и детей, оставшихся без попечения родителей,  а также лиц из числа детей- 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 и т.д., за счет средств субвенции из областного бюджета</t>
  </si>
  <si>
    <t>01.01.2010, до окончания срока действия ЗТО от 15.12.2004 № 246-ОЗ</t>
  </si>
  <si>
    <t>Расходы на осуществление отдельных государственных полномочий по осуществлению мероприятий в области охраны труда за счет средств субвенции</t>
  </si>
  <si>
    <t>17.06.2010- 31.12.2011</t>
  </si>
  <si>
    <t>Расходы на реализацию долгосрочной целевой программы "Предоставление молодым семьям государственной поддержки на приобретение (строительство) жилья на территории Колпашевского района на 2011-2015 годы"</t>
  </si>
  <si>
    <t>Расходы на реализацию программы "Профилактика детского дорожно - транспортного травматизма на территории Томской области в 2010 - 2011 годах" за счет субсидии из областного бюджета</t>
  </si>
  <si>
    <t>Постановление Администрации Колпашевского района от 14.10.2010 № 1289 "Об утверждении долгосрочной целевой программы "Здоровый ребенок" на 2011 - 2013 годы"</t>
  </si>
  <si>
    <t>01.01.2011- 31.12.2013</t>
  </si>
  <si>
    <t>Постановление Администрации Колпашевского района от 15.10.2010 "Об утверждении долгосрочной районной программы "Предоставление молодым семьям государственной поддержки на приобретение (строительство) жилья на территории Колпашевского района на 2011 - 2015 годы"</t>
  </si>
  <si>
    <t>01.01.2011- 31.12.2015</t>
  </si>
  <si>
    <t>Решение Думы Колпашевского района от 18.06.2009 № 668 "Об утверждении Положения об организации и осуществлении мероприятий по гражданской обороне в Колпашевском районе"</t>
  </si>
  <si>
    <t>п.18 Положения</t>
  </si>
  <si>
    <t>18.06.2009- не установлен</t>
  </si>
  <si>
    <t>Решение Думы Колпашевского района от 27.02.2007 № 297 "Об утверждении Положения о формировании, пополнении и учете районного страхового (аварийного) запаса материально-технических ресурсов для предприятий ЖКХ Колпашевского района"</t>
  </si>
  <si>
    <t>п.3 Положения</t>
  </si>
  <si>
    <t>27.02.2007- не установлен</t>
  </si>
  <si>
    <t>Постановление Администрации Колпашевского района от 14.10.2010 № 1288 "Об утверждении долгосрочной целевой программы "Медицинские кадры" на 2011-2013 годы"</t>
  </si>
  <si>
    <t xml:space="preserve">Постановление Администрации Колпашевского района от 15.10.2010 № 1294 "Об утверждении долгосрочной целевой программы "Подготовка спортивных сооружений к проведению на территории Колпашевского района финальных областных летних сельских спортивных игр "Стадион для всех" в 2013 году"  </t>
  </si>
  <si>
    <t>Начальник УФЭП                                 Р.В. Морозова</t>
  </si>
  <si>
    <t>Расходы на предоставление субсидий на возмещение расходов ФГУП "Почта России", связанных с доставкой товаров первой необходимости в период труднодоступности населенных пунктов в 2010 году</t>
  </si>
  <si>
    <t>Расходы в соответствии с распоряжением Администрации ТО от 24.09.2010 № 807-ра (продолжение строительства храма "Церковь Вознесения" в г. Колпашево)</t>
  </si>
  <si>
    <t>1006</t>
  </si>
  <si>
    <t>Решение Думы Колпашевского района от 26.12.2008 № 586 "О порядке расходования бюджетных ассигнований, выделенных бюджету МО "Колпашевский район" из резервного фонда финансирования непредвиденных расходов Администрации ТО по ликвидации последствий стихийных бедствий и других черезвычайных ситуаций"; Постановление Администрации Колпашевского района от 08.10.2010 № 1266 "О порядке предоставления субсидии Томскому Региональному Общественному Благотворительному Фонду "Колпашевская церковь Вознесения" на возмещение затрат, связанных со строительством храма "Церковь Вознесения" в г. Колпашево"</t>
  </si>
  <si>
    <t>08.10.2010- 31.12.2010</t>
  </si>
  <si>
    <t>Расходы в соответствии с распоряжением Администрации ТО от 24.09.2010 № 61-р-в (приобретение материалов для строительства памятника участникам локальных войн)</t>
  </si>
  <si>
    <t>Решение Думы Колпашевского района от 26.12.2008 № 586 "О порядке расходования бюджетных ассигнований, выделенных бюджету МО "Колпашевский район" из резервного фонда финансирования непредвиденных расходов Администрации ТО по ликвидации последствий стихийных бедствий и других черезвычайных ситуаций"; Постановление Администрации Колпашевского района от 22.10.2010 № 1325 "О порядке предоставления субсидии Автономной некомерческой организации Колпашевского района "Центр социальной помощи молодежи" на возмещение затрат, связанных со строительством памятника участникам локальных войн в г.Колпашево в 2010 году"</t>
  </si>
  <si>
    <t>22.10.2010- 31.12.2010</t>
  </si>
  <si>
    <t>Постановление администрации Колпашевского района от 25.10.2010 № 1328 "Об утверждении положения о конкурсе "Достойный бизнес"</t>
  </si>
  <si>
    <t>п.6 Положения</t>
  </si>
  <si>
    <t>25.10.2010- 31.12.2012</t>
  </si>
  <si>
    <t>Решение Думы Колпашевского района от 08.10.2005  № 418 "Об утверждении положений (Приложение 1)", Решение Думы Колпашевского района от 10.12.2008 № 580 "Об утверждении Положения об оплате труда и ежегодных основных оплачиваемых отпусках, ежегодных дополнительных оплачиваемых отпусках работников органов местного самоуправления Колпашевского района и работников органов Администрации Колпашевского района", постановление Главы Колпашевского района от 19.12.2008 № 1106</t>
  </si>
  <si>
    <t>Расходы на частичную компенсацию расходов гражданам, проживающим на территории г. Колпашево и с.Тогур Колпашевского района, на газификацию жилья</t>
  </si>
  <si>
    <t>Решение Думы Колпашевского района от 26.12.2008 № 586 "О порядке расходования бюджетных ассигнований, выделенных бюджету МО "Колпашевский район" из резервного фонда финансирования непредвиденных расходов Администрации ТО по ликвидации последствий стихийных бедствий и других черезвычайных ситуаций"</t>
  </si>
  <si>
    <t>Постановление Администрации Колпашевского района от 29.10.2010 № 1359 "О порядке расходования средств бюджетных ассигнований, выделенных из резервного фонда Администрации ТО по ликвидации последствий стихийных бедствий и других черезвычайных ситуаций бюджету муниципального образования "Колпашевский район", на возмещение затрат по проведению аварийно - восстановительных работ по ликвидации последствий урагана 17.07.2010г." (в редакции от 10.11.2010 №1383)</t>
  </si>
  <si>
    <t>29.10.2010- 31.12.2010</t>
  </si>
  <si>
    <t>Решение Думы Колпашевского района от 26.02.2010 № 817 "О выделении материальной помощи С.В. Гассельбах, учителю МОУ "Саровская СОШ"</t>
  </si>
  <si>
    <t>26.02.2010- 31.12.2010</t>
  </si>
  <si>
    <t>Решение Думы Колпашевского района от 15.05.2008 № 476 "Об утверждении районной целевой программы "Поддержка и развитие малого и среднего предпринимательства в муниципальном образовании  "Колпашевский район" на 2008-2012 годы" (в редакции от 26.10.2008 № 532, от 08.09.2008 № 543, от 26.12.2008 № 587, от 28.10.2009 № 724, от 25.12.2009 № 761, от 28.01.2010 № 792, от 29.09.2010 № 925)</t>
  </si>
  <si>
    <t>п.15</t>
  </si>
  <si>
    <t>п.16</t>
  </si>
  <si>
    <t>01.01.2011- 31.12.2011</t>
  </si>
  <si>
    <t>Решение Думы Колпашевского района от 15.05.2008 № 476 "Об утверждении районной целевой программы "Поддержка и развитие малого и среднего предпринимательства в муниципальном образовании " Колпашевский район" на 2008-2012 годы (в редакции от 28.08.2008 № 532, от 08.09.2008 № 543, от 26.12.2008 № 587, от 28.10.2009 № 724, от 25.12.2009 № 761, от 28.01.2010 № 792, от 29.09.2010 № 925)</t>
  </si>
  <si>
    <t>Расходы на осуществление отдельных государственных полномочий по организации и осуществлению деятельности по опеке и попечительству в Томской области, за счет средств субвенции из областного бюджета</t>
  </si>
  <si>
    <t xml:space="preserve"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 № 863 "Об установлении расходных обязательств по осуществлению отдельных государственных полномочий" 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</si>
  <si>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 № 860 "Об установлении расходного обязательства муниципального образования "Колпашевский район" по осуществлению отдельных государственных полномочий по созданию и обеспечению деятельности комиссий по делам несовершенннолетних и защите их прав"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</si>
  <si>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 № 865 "Об установлении расходного обязательства МО "Колпашевский район" по осуществлению отдельных государственных полномочий по созданию и обеспечению деятельности административных комиссий"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</si>
  <si>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 (в редакции от 18.06.2009 № 666, от 28.01.2010 № 781, от 17.06.2010 № 848); Постановление администрации Колпашевского района от 30.06.2010 № 861 "Об установлении расходного бязательства МО "Колпашевский район" по осуществлению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</si>
  <si>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Решение Думы Колпашевского района от 24.03.2008 №446 "Об утверждении положения о бюджетном процессе в муниципальном образовании "Колпашевский район"  (в редакции от 18.06.2009 № 666, от 28.01.2010 № 781, от 17.06.2010 № 848); Постановление администрации Колпашевского района  от 30.06.2010 № 855 "Об установлении расходных обязательств по осуществлению отдельных государственных полномочий по государственной поддержке с/х производства"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</si>
  <si>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 № 863 "Об установлении расходных обязательств по осуществлению отдельных государственных полномочий"</t>
  </si>
  <si>
    <t xml:space="preserve"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26.06.2010 № 829 "Об установлении расходных обязательств по осуществлению отдельных государственных полномочий по выплате надбавок к тарифной ставке (должностному окладу) педагогическим работникам и руководителм МОУ" 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</si>
  <si>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 (в редакции от 18.06.2009 № 666, от 28.01.2010 № 781, от 17.06.2010 № 848); Постановление администрации Колпашевского района от 25.06.2010 № 824 "Об установлении расходных обязательств по осуществлению отдельных государственных полномочий по проведению аттестации педагогических работников МОУ на первую и вторую квалификационную категорию"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</si>
  <si>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30.06.2010г. № 858 "Об установлении расходного обязательства МО "Колпашевский район" по осуществлению отдельных государственных полномочий по ТО по хранению, комплектованию, учету и использованию архивных документов, относящихся к государственной собственности ТО и находящихся на территории МО "Колпашевский район"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</si>
  <si>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29.06.2010 № 846 "Об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</si>
  <si>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 № 866 "Об установлении расходного обязательства МО "Колпашевский район" по осуществлению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в Томской области"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</si>
  <si>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29.06.2010 № 845 "Об установлении расходных обязательств по осуществлению отдельных государственных полномочий по расчету и предоставлению дотаций поселениям, входящим в состав МО "Колпашевский район"</t>
  </si>
  <si>
    <t xml:space="preserve"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28.01.2010 № 781, от 17.06.2010 № 848, от 13.07.2010 № 873); Постановление администрации Колпашевского района от 30.06.2010 № 862 "Об установлении расходных обязательств по осуществлению отдельных государственных полномочий по составлению (изменению и дополнению) списков кандидатов в присяжные заседатели федеральных судов общей юрисдикции в РФ"         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</si>
  <si>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 № 864 "Об установлении расходного обязательства МО "Колпашевский район" по осуществлению отдельных государственных полномочий по осуществлению денежных выплат медицинскому персоналу ФАП, врачам, фельдшерам и медицинским сестрам учреждений и подразделений скорой медицинской помощи муниципальной системы здравоохранения Томской области"</t>
  </si>
  <si>
    <t>Решение Думы Колпашевского района от 24.03.2008 № 446 "Об утверждении положения о бюджетном процессе в муниципальном образовании "Колпашевский район" (в редакции от 18.06.2009 № 666, от 28.01.2010 № 781, от 17.06.2010 № 848); Постановление администрации Колпашевского района от 30.06.2010 № 851 "Об установлении расходных обязательств по осуществлению отдельных государственных полномочий, переданных в соответствие с п.5 ст. 1 ЗТО от 15.12.2004 № 246-ОЗ"</t>
  </si>
  <si>
    <t>Решение Думы Колпашевского района от 07.12.2009 № 738 "О бюджете муниципального образования "Колпашевский район" на 2010 год", ПРОЕКТ Постановления Администрации Колпашевского района</t>
  </si>
  <si>
    <t>п.23.6</t>
  </si>
  <si>
    <t>10.05.2010- 31.12.2010</t>
  </si>
  <si>
    <t>Решение Думы Колпашевского района от 02.07.2009 № 677 "О порядке использования субвенции на обеспечение государственных гарантий прав граждан на получение общедоступного и бесплатного, начального общего, основного общего, среднего (полного) общего,а также дополнительного образования в рамках общеобразовательных программ в общеобразовательных учреждениях муниципального образования "Колпашевский район" (в редакции от 28.10.2009 № 718, от 26.02.2010 № 802, от 23.08.2010 № 894, от 23.11.2010 № 20)</t>
  </si>
  <si>
    <t>"27 " декабря 2010г.</t>
  </si>
  <si>
    <t>Расходы в соответствии с распоряжением Администрации ТО от 20.12.2010 № 1120-ра (приобретение дизель-генератора с целью предупреждения черезвычайной ситуации на объектах теплоснабжения)</t>
  </si>
  <si>
    <t>Расходы на денежное поощрение коллективов областных государственных и муниципальных образовательных учреждений ТО, внедряющих инновационные образовательные программы, победивших в конкурсном отборе, за счет средств ИМБТ из областного бюджета</t>
  </si>
  <si>
    <t>Решение Думы Колпашевского района от 24.12.2010 № 35 "О порядке использования средств иных межбюджетных трансфертов на выплату в 2010 году денежного поощрения коллективам муниципальных общеобразовательных учреждений, внедряющих инновационные образовательные программы"</t>
  </si>
  <si>
    <t>п.2-3</t>
  </si>
  <si>
    <t>01.12.2010- 31.12.2010</t>
  </si>
  <si>
    <t>Расходы из резервного фонда финансирования непредвиденных расходов Администрации ТО в соответствии с распоряжением Администрации ТО от 10.12.2010 № 86-р-в</t>
  </si>
  <si>
    <t>Решение Думы Колпашевского района от 13.07.2010 № 875 "Об утверждении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23.08.2010 № 914, от 24.12.2010 № 32)</t>
  </si>
  <si>
    <t>Гл. 1-2 Положения</t>
  </si>
  <si>
    <t>Расходы из резервного фонда финансирования непредвиденных расходов Администрации ТО в соответствии с распоряжением Администрации ТО от 18.12.2010 № 95-р-в (МОУ "Саровская СОШ" на укрепление материально-технической базы)</t>
  </si>
  <si>
    <t>Расходы из резервного фонда финансирования непредвиденных расходов Администрации ТО в соответствии с распоряжением Администрации ТО от 30.11.2010 № 83-р-в (МОУ "Чажемтовская СОШ" на преобретение линолиума)</t>
  </si>
  <si>
    <t>2.3.1.</t>
  </si>
  <si>
    <t>2.3.2.</t>
  </si>
  <si>
    <t>Расходы на осуществление отдельных государственных полномочий по назначению и выплате единовременного пособия при передаче ребенка на воспитание в семью</t>
  </si>
  <si>
    <t>2.3.3.</t>
  </si>
  <si>
    <t>2.3.4.</t>
  </si>
  <si>
    <t>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</si>
  <si>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2.3.5.</t>
  </si>
  <si>
    <t>предоставление субсидий на поддержку экономически значимой региональной программы развития молочного скотоводства</t>
  </si>
  <si>
    <t>развитие и поддержка рынка с/х продукции, сырья и продовольствия (молоко и молочная продукция)</t>
  </si>
  <si>
    <t>предоставление субсидий на возмещение гражданам, ведущим личное подсобное хозяйство, затрат по искусственному осеменению коров</t>
  </si>
  <si>
    <t>предоставление субсидий на возмещение затрат по внесению органических удобрений</t>
  </si>
  <si>
    <t>на осуществление управленческих функций органами местного самоуправления</t>
  </si>
  <si>
    <t>предоставление субсидий на возмещение гражданам, ведущим личное подсобное хозяйство, с/х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с/х кредитных потребительских кооперативах в 2005-2010 годах на срок до 8 лет</t>
  </si>
  <si>
    <t>2.3.6.</t>
  </si>
  <si>
    <t>2.3.7.</t>
  </si>
  <si>
    <t>осуществление ежемесячной выплаты денежных средств приемным семьям на содержание детей и осуществление ежемесячной оплаты труда приемных родителей</t>
  </si>
  <si>
    <t>2.3.8.</t>
  </si>
  <si>
    <t>2.3.9.</t>
  </si>
  <si>
    <t>2.3.10.</t>
  </si>
  <si>
    <t>2.3.11.</t>
  </si>
  <si>
    <t>2.3.12.</t>
  </si>
  <si>
    <t>2.3.13.</t>
  </si>
  <si>
    <t>2.3.14.</t>
  </si>
  <si>
    <t>Выплата гражданам адресных субсидий на оплату жилья и коммунальных услуг</t>
  </si>
  <si>
    <t>2.3.15.</t>
  </si>
  <si>
    <t>2.3.16.</t>
  </si>
  <si>
    <t>Обеспечение предоставления субсидий гражданам на оплату жилого помещения и коммунальных услуг</t>
  </si>
  <si>
    <t>2.3.17.</t>
  </si>
  <si>
    <t>Предоставление субсидий на уплату части процентной ставки по кредитам, привлекаемым гражданами РФ, постоянно проживающими в Томской области, в российских кредитных организациях на газификацию (модернизацию системы отопления) принадлежащего им на праве собственности частного жилищного фонда</t>
  </si>
  <si>
    <t>2.3.18.</t>
  </si>
  <si>
    <t>Расчет и предоставление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</si>
  <si>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>2.3.19.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</si>
  <si>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</si>
  <si>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2.3.20.</t>
  </si>
  <si>
    <t>Предоставление гражданам субсидий на оплату жилого помещения и коммунальных услуг</t>
  </si>
  <si>
    <t>2.3.21.</t>
  </si>
  <si>
    <t>2.3.22.</t>
  </si>
  <si>
    <t>2.3.23.</t>
  </si>
  <si>
    <t>2.3.24.</t>
  </si>
  <si>
    <t>2.3.25.</t>
  </si>
  <si>
    <t>2.3.26.</t>
  </si>
  <si>
    <t>2.3.27.</t>
  </si>
  <si>
    <t>2.3.28.</t>
  </si>
  <si>
    <t>2.3.29.</t>
  </si>
  <si>
    <t>Расходы в соответствии с распоряжением Администрации ТО от 01.12.2010 № 1035-ра (частичное покрытие расходов на финансовое обеспечение мероприятий, связанных с ликвидацией последствий паводка, произошедшего в апреле-мае 2010 года)</t>
  </si>
  <si>
    <t>Решение Думы Колпашевского района от 13.07.2010 № 875 "Об утверждении Положения о поряке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МО "Колпашевский район" (в редакции от 23.08.2010 № 914, от 24.12.10 № 32)</t>
  </si>
  <si>
    <t>Решение Думы Колпашевского района от 25.12.2009 № 778 "О порядке использования средств субсидии на компенсацию расходов по организацииэлектроснабжения от дизельных электростанций в муниципальном образовании "Колпашевский район" (в редакции от 26.02.2010 № 798, от 24.12.2010 № 44)</t>
  </si>
  <si>
    <t>Постановление Администрации Колпашевского района огт 22.06.2010 № 814 "О порядке выплаты компенсации расходов гражданам, проживающим на территории г.Колпашево и с.Тогур, на газификацию жилья" (в редакции от 12.07.2010 № 914, от 18.12.2010 № 1550)</t>
  </si>
  <si>
    <t>22.06.2010- 31.12.2011</t>
  </si>
  <si>
    <t>Решение Думы Колпашевского района от 14.07.2006 № 180 "Об утвержлении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МО "Колпашевский район"</t>
  </si>
  <si>
    <t>п.8.2.1</t>
  </si>
  <si>
    <t xml:space="preserve">01.08.06, не установлен              </t>
  </si>
  <si>
    <t>Решение Думы Колпашевского района от 13.07.2010 № 875 "Об утвержлении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23.08.2010 № 914, от 24.12.2010 № 32)</t>
  </si>
  <si>
    <t>Постановление Администрации Колпашевского района от 13.12.2010 № 1516 "О порядке расходования средств бюджетных ассигнований, выделенных из резервного фонда Правительства РФ по предупреждению и ликвидации черезвычайных ситуаций и последствий стихийных бедствий для частичного покрытия расходов на финансовое обеспечение мероприятий, связанных с ликвидацией последствий паводка, произошедшего в апреле-мае 2010 года" (в редакции от 22.12.2010 № 1562)</t>
  </si>
  <si>
    <t>13.12.2010- 31.12.2010</t>
  </si>
  <si>
    <t>Решение Думы Колпашевского района от 03.11.2010 № 16 "О порядке расходования бюджетных ассигнований, выделенных бюджету МО "Колпашевский район" за счет бюджетных ассигнований резервного фонда Правительства РФ по предупреждению и ликвидации черезвычайных ситуаций и стихийных бедствий"</t>
  </si>
  <si>
    <t>03.11.2010, не установлен</t>
  </si>
  <si>
    <t>Расходы в соответствии с распоряжением Администрации ТО от 21.10.2010 № 894-ра (возмещение затрат по проведению аварийно-восстановительных работ по ликвидации последствий урагана 17.07.2010 г.)</t>
  </si>
  <si>
    <t>Решение Думы Колпашевского района от 30.07.07 № 344 "О порядке финансирования муниципальных общеобразовательных учреждений" (в редакции  от 26.12.2007 № 407, от 28.02.2008 № 437; от 23.07.2008 № 509, от 02.07.2009 № 676, от 26.02.2010 № 800, от 13.07.2010 № 876, от 24.12.2010 № 33)</t>
  </si>
  <si>
    <t>Решение Думы Колпашевского района от 13.07.2010 № 875 "Об утверждении Положения о поряке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МО "Колпашевский район" (в редакции от 23.08.2010 № 914, от 24.12.2010 № 32)</t>
  </si>
  <si>
    <t>Решение Думы Колпашевского района от 28.01.2008 № 422 "О частичной оплате стоимости питания обучающихся  в муниципальных общеобразовательных учреждениях муниципального образования "Колпашевский район" из малоимущих семей (в редакции от 28.04.2008 № 462; от 27.10.2008 № 548, от 16.01.2009 № 601, от 21.09.2009 № 704, от 25.12.2009 № 756, от 24.12.2010 № 34)</t>
  </si>
  <si>
    <t>Решение Думы Колпашевского района от 30.07.2007 № 344 "О порядке финансирования муниципальных общеобразовательных учреждений (в редакции от 26.12.2007 № 407; от 28.02.2008 № 437; от 23.07.2007 № 509, от 02.07.2009 № 676, от 26.02.2010 № 800, от 13.07.2010 № 876, от 24.12.2010 № 33), Постановление Главы Колпашевского района от 10.09.2009 № 934 "Об утверждении муниципальной адресной программы по проведению противоаврийных мероприятий в зданиях муниципальных общеобразовательных учреждений Колпашевского района в 2009 году (в редакции от 25.09.2009 № 1000)</t>
  </si>
  <si>
    <t>Решение Думы Колпашевского района от 28.01.2008 № 422 "О частичной оплате стоимости питания обучающихся  в муниципальных общеобразовательных учреждениях муниципального образования "Колпашевский район"из малоимущих семей (в редакции от 28.04.2008 № 462; от 27.10.2008 № 548, от 16.01.2009 № 601, от 21.09.2009 № 704, от 25.12.2009 № 756, от 24.12.2010 № 34)</t>
  </si>
  <si>
    <t>Решение Думы Колпашевского района от 28.04.2008 № 463 "Об утверждении Положения об организации  отдыха  детей Колпашевского района в каникулярное время" (в редакции от 25.12.2009 № 757)</t>
  </si>
  <si>
    <t>Постановление Администрации Колпашевского района от 01.02.2010 № 149 "Об утверждении долгосрочной целевой программы "Профилактика правонарушений на территории МО "Колпашевский район" на 2010-2012 годы" ( в редакции от 07.04.2010 № 537, от 07.12.2010 № 1498, от 21.12.2010 № 1557)</t>
  </si>
  <si>
    <t>Решение Думы Колпашевского района от 29.11.2006 № 240 "Об утверждении Положения "Об организации и осуществлении мероприятий межпоселенческого характера по работе с детьми и молодежью на территории муниципального образования "Колпашевский район", распоряжение Главы Колпашевского района от 21.12.2009 № 912 "Об утверждении плана проведения и сметы расходов по организации и осуществлению мероприятий межпоселенческого характера по работе с детьми и молодёжью на территории муниципального образования "Колпашевский район" за счёт средств бюджета муниципального образования "Колпашевский район" на 2010 год" (в редакции от 24.04.2010 № 187, от 22.06.2010 № 495, от 25.11.2010 № 1014, от 20.12.2010 № 1097)</t>
  </si>
  <si>
    <t>Решение Думы Колпашевского района от 26.12.2008 № 586 "О порядке расходования бюджетных ассигнований, выделенных бюджету муниципального образования "Колпашевский район" из резервного фонда финансирования непредвиденных расходов Администрации ТО по ликвидации последствий стихийных бедствий и других чрезвычайных ситуаций", постановление Главы Колпашевского района от 18.12.2009 № 1349 "О порядке расходования средств иных межбюджетных трансфертов из резевного фонда финансирования непредвиденных расходов Администрации ТО на укрепление материально-технической базы муниципального учреждения "Центр культуры и досуга"</t>
  </si>
  <si>
    <t>Реестр расходных обязательств муниципального образования "Колпашевский район" на 2010 г. и плановый период 2011-2012 года. (на 01.01.2011)</t>
  </si>
  <si>
    <t>Решение Думы Колпашевского района от 29.11.2010 № 21 "О бюджете муниципального образования "Колпашевский район" на 2011 год" (а редакции от 24.12.2011 № 30)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</si>
</sst>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</numFmts>
  <fonts count="5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1"/>
    </font>
    <font>
      <sz val="8"/>
      <name val="Arial"/>
      <family val="2"/>
    </font>
    <font>
      <u val="single"/>
      <sz val="10"/>
      <name val="Times New Roman CYR"/>
      <family val="1"/>
    </font>
    <font>
      <b/>
      <sz val="14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 CYR"/>
      <family val="1"/>
    </font>
    <font>
      <sz val="8"/>
      <color indexed="10"/>
      <name val="Times New Roman CYR"/>
      <family val="1"/>
    </font>
    <font>
      <b/>
      <sz val="8"/>
      <color indexed="10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 CYR"/>
      <family val="1"/>
    </font>
    <font>
      <sz val="8"/>
      <color rgb="FFFF0000"/>
      <name val="Times New Roman CYR"/>
      <family val="1"/>
    </font>
    <font>
      <b/>
      <sz val="8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53" applyFill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4" fillId="0" borderId="0" xfId="53" applyFont="1" applyFill="1" applyAlignment="1">
      <alignment/>
      <protection/>
    </xf>
    <xf numFmtId="0" fontId="5" fillId="0" borderId="0" xfId="53" applyFont="1" applyFill="1" applyAlignment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4" fontId="10" fillId="0" borderId="0" xfId="53" applyNumberFormat="1" applyFont="1" applyFill="1">
      <alignment/>
      <protection/>
    </xf>
    <xf numFmtId="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53" applyFont="1" applyFill="1">
      <alignment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4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4" fontId="7" fillId="0" borderId="10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5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 shrinkToFit="1"/>
      <protection locked="0"/>
    </xf>
    <xf numFmtId="4" fontId="7" fillId="0" borderId="11" xfId="0" applyNumberFormat="1" applyFont="1" applyFill="1" applyBorder="1" applyAlignment="1" applyProtection="1">
      <alignment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vertical="center" wrapText="1" shrinkToFit="1"/>
      <protection locked="0"/>
    </xf>
    <xf numFmtId="4" fontId="53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53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53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0" xfId="0" applyFont="1" applyFill="1" applyBorder="1" applyAlignment="1">
      <alignment/>
    </xf>
    <xf numFmtId="4" fontId="5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wrapText="1"/>
      <protection/>
    </xf>
    <xf numFmtId="4" fontId="54" fillId="0" borderId="10" xfId="0" applyNumberFormat="1" applyFont="1" applyFill="1" applyBorder="1" applyAlignment="1" applyProtection="1">
      <alignment vertical="center" wrapText="1" shrinkToFit="1"/>
      <protection locked="0"/>
    </xf>
    <xf numFmtId="4" fontId="5" fillId="0" borderId="10" xfId="53" applyNumberFormat="1" applyFont="1" applyFill="1" applyBorder="1" applyAlignment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4" fillId="0" borderId="0" xfId="53" applyFont="1" applyFill="1" applyBorder="1">
      <alignment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4" fillId="0" borderId="10" xfId="0" applyNumberFormat="1" applyFont="1" applyFill="1" applyBorder="1" applyAlignment="1" applyProtection="1">
      <alignment vertical="top"/>
      <protection/>
    </xf>
    <xf numFmtId="4" fontId="7" fillId="0" borderId="10" xfId="53" applyNumberFormat="1" applyFont="1" applyFill="1" applyBorder="1" applyAlignment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53" applyFont="1" applyFill="1" applyBorder="1">
      <alignment/>
      <protection/>
    </xf>
    <xf numFmtId="0" fontId="1" fillId="0" borderId="0" xfId="53" applyFont="1" applyFill="1" applyBorder="1">
      <alignment/>
      <protection/>
    </xf>
    <xf numFmtId="4" fontId="1" fillId="0" borderId="0" xfId="53" applyNumberFormat="1" applyFont="1" applyFill="1" applyBorder="1">
      <alignment/>
      <protection/>
    </xf>
    <xf numFmtId="3" fontId="10" fillId="0" borderId="0" xfId="53" applyNumberFormat="1" applyFont="1" applyFill="1" applyBorder="1">
      <alignment/>
      <protection/>
    </xf>
    <xf numFmtId="0" fontId="10" fillId="0" borderId="0" xfId="53" applyFont="1" applyFill="1" applyBorder="1">
      <alignment/>
      <protection/>
    </xf>
    <xf numFmtId="0" fontId="1" fillId="0" borderId="0" xfId="53" applyFill="1" applyBorder="1">
      <alignment/>
      <protection/>
    </xf>
    <xf numFmtId="4" fontId="10" fillId="0" borderId="0" xfId="53" applyNumberFormat="1" applyFont="1" applyFill="1" applyBorder="1">
      <alignment/>
      <protection/>
    </xf>
    <xf numFmtId="14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14" fillId="0" borderId="11" xfId="0" applyNumberFormat="1" applyFont="1" applyFill="1" applyBorder="1" applyAlignment="1" applyProtection="1">
      <alignment horizontal="justify" vertical="center" wrapText="1" shrinkToFit="1"/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4" xfId="0" applyNumberFormat="1" applyFont="1" applyFill="1" applyBorder="1" applyAlignment="1" applyProtection="1">
      <alignment horizontal="justify" vertical="center" wrapText="1" shrinkToFit="1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 shrinkToFit="1"/>
      <protection locked="0"/>
    </xf>
    <xf numFmtId="0" fontId="1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2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Border="1" applyAlignment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5"/>
  <sheetViews>
    <sheetView tabSelected="1" workbookViewId="0" topLeftCell="D269">
      <selection activeCell="R276" sqref="R276"/>
    </sheetView>
  </sheetViews>
  <sheetFormatPr defaultColWidth="9.00390625" defaultRowHeight="12.75" outlineLevelRow="1" outlineLevelCol="1"/>
  <cols>
    <col min="1" max="1" width="5.625" style="13" customWidth="1"/>
    <col min="2" max="2" width="36.25390625" style="13" customWidth="1"/>
    <col min="3" max="3" width="0.12890625" style="13" customWidth="1"/>
    <col min="4" max="4" width="4.75390625" style="13" customWidth="1"/>
    <col min="5" max="5" width="19.375" style="13" hidden="1" customWidth="1"/>
    <col min="6" max="6" width="3.875" style="13" hidden="1" customWidth="1"/>
    <col min="7" max="7" width="8.25390625" style="13" hidden="1" customWidth="1"/>
    <col min="8" max="8" width="24.875" style="13" hidden="1" customWidth="1"/>
    <col min="9" max="9" width="4.125" style="13" hidden="1" customWidth="1"/>
    <col min="10" max="10" width="2.125" style="13" hidden="1" customWidth="1"/>
    <col min="11" max="11" width="43.75390625" style="13" customWidth="1"/>
    <col min="12" max="12" width="7.125" style="13" customWidth="1" outlineLevel="1"/>
    <col min="13" max="13" width="9.875" style="13" customWidth="1" outlineLevel="1"/>
    <col min="14" max="14" width="12.25390625" style="13" customWidth="1" outlineLevel="1"/>
    <col min="15" max="15" width="11.625" style="13" customWidth="1" outlineLevel="1"/>
    <col min="16" max="17" width="11.625" style="13" customWidth="1"/>
    <col min="18" max="18" width="11.75390625" style="13" customWidth="1"/>
    <col min="19" max="20" width="9.125" style="13" customWidth="1"/>
    <col min="21" max="16384" width="9.125" style="1" customWidth="1"/>
  </cols>
  <sheetData>
    <row r="1" spans="1:18" ht="37.5" customHeight="1">
      <c r="A1" s="150" t="s">
        <v>817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s="2" customFormat="1" ht="9" customHeight="1" hidden="1">
      <c r="A2" s="153" t="s">
        <v>322</v>
      </c>
      <c r="B2" s="153"/>
      <c r="C2" s="153"/>
      <c r="D2" s="153" t="s">
        <v>204</v>
      </c>
      <c r="E2" s="154"/>
      <c r="F2" s="151"/>
      <c r="G2" s="151"/>
      <c r="H2" s="151"/>
      <c r="I2" s="151"/>
      <c r="J2" s="151"/>
      <c r="K2" s="151"/>
      <c r="L2" s="151"/>
      <c r="M2" s="152"/>
      <c r="N2" s="151"/>
      <c r="O2" s="151"/>
      <c r="P2" s="151"/>
      <c r="Q2" s="152"/>
      <c r="R2" s="19"/>
    </row>
    <row r="3" spans="1:18" s="2" customFormat="1" ht="33" customHeight="1">
      <c r="A3" s="153"/>
      <c r="B3" s="153"/>
      <c r="C3" s="153"/>
      <c r="D3" s="153"/>
      <c r="E3" s="154" t="s">
        <v>73</v>
      </c>
      <c r="F3" s="151"/>
      <c r="G3" s="152"/>
      <c r="H3" s="154" t="s">
        <v>74</v>
      </c>
      <c r="I3" s="151"/>
      <c r="J3" s="152"/>
      <c r="K3" s="154" t="s">
        <v>553</v>
      </c>
      <c r="L3" s="151"/>
      <c r="M3" s="152"/>
      <c r="N3" s="154" t="s">
        <v>48</v>
      </c>
      <c r="O3" s="152"/>
      <c r="P3" s="156" t="s">
        <v>161</v>
      </c>
      <c r="Q3" s="154" t="s">
        <v>554</v>
      </c>
      <c r="R3" s="152"/>
    </row>
    <row r="4" spans="1:18" s="2" customFormat="1" ht="92.25" customHeight="1">
      <c r="A4" s="153"/>
      <c r="B4" s="153"/>
      <c r="C4" s="153"/>
      <c r="D4" s="153"/>
      <c r="E4" s="17" t="s">
        <v>555</v>
      </c>
      <c r="F4" s="17" t="s">
        <v>32</v>
      </c>
      <c r="G4" s="17" t="s">
        <v>33</v>
      </c>
      <c r="H4" s="17" t="s">
        <v>555</v>
      </c>
      <c r="I4" s="17" t="s">
        <v>32</v>
      </c>
      <c r="J4" s="17" t="s">
        <v>33</v>
      </c>
      <c r="K4" s="17" t="s">
        <v>555</v>
      </c>
      <c r="L4" s="17" t="s">
        <v>32</v>
      </c>
      <c r="M4" s="17" t="s">
        <v>33</v>
      </c>
      <c r="N4" s="17" t="s">
        <v>34</v>
      </c>
      <c r="O4" s="17" t="s">
        <v>21</v>
      </c>
      <c r="P4" s="157"/>
      <c r="Q4" s="17" t="s">
        <v>162</v>
      </c>
      <c r="R4" s="17" t="s">
        <v>163</v>
      </c>
    </row>
    <row r="5" spans="1:18" s="2" customFormat="1" ht="12.75" customHeight="1">
      <c r="A5" s="17" t="s">
        <v>22</v>
      </c>
      <c r="B5" s="17"/>
      <c r="C5" s="17" t="s">
        <v>23</v>
      </c>
      <c r="D5" s="17" t="s">
        <v>479</v>
      </c>
      <c r="E5" s="17" t="s">
        <v>480</v>
      </c>
      <c r="F5" s="17" t="s">
        <v>481</v>
      </c>
      <c r="G5" s="17" t="s">
        <v>482</v>
      </c>
      <c r="H5" s="17" t="s">
        <v>483</v>
      </c>
      <c r="I5" s="17" t="s">
        <v>484</v>
      </c>
      <c r="J5" s="17" t="s">
        <v>485</v>
      </c>
      <c r="K5" s="17" t="s">
        <v>486</v>
      </c>
      <c r="L5" s="17" t="s">
        <v>487</v>
      </c>
      <c r="M5" s="17" t="s">
        <v>488</v>
      </c>
      <c r="N5" s="17" t="s">
        <v>441</v>
      </c>
      <c r="O5" s="17" t="s">
        <v>442</v>
      </c>
      <c r="P5" s="17" t="s">
        <v>443</v>
      </c>
      <c r="Q5" s="17" t="s">
        <v>364</v>
      </c>
      <c r="R5" s="17" t="s">
        <v>365</v>
      </c>
    </row>
    <row r="6" spans="1:18" s="2" customFormat="1" ht="24" customHeight="1">
      <c r="A6" s="34" t="s">
        <v>137</v>
      </c>
      <c r="B6" s="35" t="s">
        <v>138</v>
      </c>
      <c r="C6" s="34"/>
      <c r="D6" s="36"/>
      <c r="E6" s="37"/>
      <c r="F6" s="36"/>
      <c r="G6" s="36"/>
      <c r="H6" s="36"/>
      <c r="I6" s="36"/>
      <c r="J6" s="36"/>
      <c r="K6" s="36"/>
      <c r="L6" s="36"/>
      <c r="M6" s="36"/>
      <c r="N6" s="38"/>
      <c r="O6" s="38"/>
      <c r="P6" s="38"/>
      <c r="Q6" s="38"/>
      <c r="R6" s="38"/>
    </row>
    <row r="7" spans="1:18" s="2" customFormat="1" ht="29.25" customHeight="1">
      <c r="A7" s="34" t="s">
        <v>568</v>
      </c>
      <c r="B7" s="35" t="s">
        <v>171</v>
      </c>
      <c r="C7" s="34"/>
      <c r="D7" s="39"/>
      <c r="E7" s="37"/>
      <c r="F7" s="36"/>
      <c r="G7" s="36"/>
      <c r="H7" s="36"/>
      <c r="I7" s="36"/>
      <c r="J7" s="36"/>
      <c r="K7" s="36"/>
      <c r="L7" s="36"/>
      <c r="M7" s="36"/>
      <c r="N7" s="40">
        <f>N8+N26+N30+N33+N34+N38+N42+N50+N52+N57+N70+N114+N143+N149+N152+N156+N160+N168+N174+N178</f>
        <v>385545557.6600001</v>
      </c>
      <c r="O7" s="40">
        <f>O8+O26+O30+O33+O34+O38+O42+O50+O52+O57+O70+O114+O143+O149+O152+O156+O160+O168+O174+O178</f>
        <v>376803348.71999997</v>
      </c>
      <c r="P7" s="40">
        <f>P8+P26+P30+P33+P34+P38+P42+P50+P52+P57+P70+P114+P143+P149+P152+P156+P160+P168+P174+P178</f>
        <v>428622762.29999995</v>
      </c>
      <c r="Q7" s="40">
        <f>Q8+Q26+Q30+Q33+Q34+Q38+Q42+Q50+Q52+Q57+Q70+Q114+Q143+Q149+Q152+Q156+Q160+Q168+Q174+Q178</f>
        <v>441016100</v>
      </c>
      <c r="R7" s="40">
        <f>R8+R26+R30+R33+R34+R38+R42+R50+R52+R57+R70+R114+R143+R149+R152+R156+R160+R168+R174+R178</f>
        <v>452769800</v>
      </c>
    </row>
    <row r="8" spans="1:18" s="2" customFormat="1" ht="27" customHeight="1">
      <c r="A8" s="34" t="s">
        <v>347</v>
      </c>
      <c r="B8" s="35" t="s">
        <v>35</v>
      </c>
      <c r="C8" s="34"/>
      <c r="D8" s="39"/>
      <c r="E8" s="37"/>
      <c r="F8" s="37"/>
      <c r="G8" s="36"/>
      <c r="H8" s="36"/>
      <c r="I8" s="36"/>
      <c r="J8" s="36"/>
      <c r="K8" s="36"/>
      <c r="L8" s="36"/>
      <c r="M8" s="36"/>
      <c r="N8" s="16">
        <f>SUM(N9:N25)</f>
        <v>51372106.6</v>
      </c>
      <c r="O8" s="16">
        <f>SUM(O9:O25)</f>
        <v>51185536.1</v>
      </c>
      <c r="P8" s="16">
        <f>SUM(P9:P25)</f>
        <v>53276659.05</v>
      </c>
      <c r="Q8" s="16">
        <f>SUM(Q9:Q25)</f>
        <v>65385600</v>
      </c>
      <c r="R8" s="16">
        <f>SUM(R9:R25)</f>
        <v>65826000</v>
      </c>
    </row>
    <row r="9" spans="1:18" s="3" customFormat="1" ht="26.25" customHeight="1">
      <c r="A9" s="22"/>
      <c r="B9" s="20" t="s">
        <v>164</v>
      </c>
      <c r="C9" s="22"/>
      <c r="D9" s="25" t="s">
        <v>165</v>
      </c>
      <c r="E9" s="37" t="s">
        <v>353</v>
      </c>
      <c r="F9" s="10" t="s">
        <v>588</v>
      </c>
      <c r="G9" s="18" t="s">
        <v>302</v>
      </c>
      <c r="H9" s="10"/>
      <c r="I9" s="10"/>
      <c r="J9" s="10"/>
      <c r="K9" s="10" t="s">
        <v>385</v>
      </c>
      <c r="L9" s="10"/>
      <c r="M9" s="10"/>
      <c r="N9" s="9">
        <f>55521+1607179</f>
        <v>1662700</v>
      </c>
      <c r="O9" s="9">
        <f>55521+1607053.67</f>
        <v>1662574.67</v>
      </c>
      <c r="P9" s="9">
        <f>1417000+160000</f>
        <v>1577000</v>
      </c>
      <c r="Q9" s="9">
        <v>1764200</v>
      </c>
      <c r="R9" s="9">
        <v>1730000</v>
      </c>
    </row>
    <row r="10" spans="1:18" s="3" customFormat="1" ht="14.25" customHeight="1">
      <c r="A10" s="109"/>
      <c r="B10" s="127" t="s">
        <v>303</v>
      </c>
      <c r="C10" s="22"/>
      <c r="D10" s="24" t="s">
        <v>530</v>
      </c>
      <c r="E10" s="37" t="s">
        <v>353</v>
      </c>
      <c r="F10" s="10" t="s">
        <v>588</v>
      </c>
      <c r="G10" s="18" t="s">
        <v>302</v>
      </c>
      <c r="H10" s="37" t="s">
        <v>71</v>
      </c>
      <c r="I10" s="10" t="s">
        <v>61</v>
      </c>
      <c r="J10" s="10" t="s">
        <v>533</v>
      </c>
      <c r="K10" s="122" t="s">
        <v>426</v>
      </c>
      <c r="L10" s="122" t="s">
        <v>607</v>
      </c>
      <c r="M10" s="122" t="s">
        <v>608</v>
      </c>
      <c r="N10" s="26">
        <v>1627700</v>
      </c>
      <c r="O10" s="26">
        <v>1627600.03</v>
      </c>
      <c r="P10" s="26">
        <v>1596223.11</v>
      </c>
      <c r="Q10" s="26">
        <v>1709700</v>
      </c>
      <c r="R10" s="113">
        <v>41511200</v>
      </c>
    </row>
    <row r="11" spans="1:18" s="3" customFormat="1" ht="14.25" customHeight="1">
      <c r="A11" s="121"/>
      <c r="B11" s="127"/>
      <c r="C11" s="22"/>
      <c r="D11" s="42" t="s">
        <v>304</v>
      </c>
      <c r="E11" s="37" t="s">
        <v>72</v>
      </c>
      <c r="F11" s="10" t="s">
        <v>359</v>
      </c>
      <c r="G11" s="18" t="s">
        <v>351</v>
      </c>
      <c r="H11" s="37" t="s">
        <v>238</v>
      </c>
      <c r="I11" s="10" t="s">
        <v>500</v>
      </c>
      <c r="J11" s="10" t="s">
        <v>533</v>
      </c>
      <c r="K11" s="122"/>
      <c r="L11" s="122"/>
      <c r="M11" s="122"/>
      <c r="N11" s="43">
        <v>32229389.59</v>
      </c>
      <c r="O11" s="43">
        <v>32161155.12</v>
      </c>
      <c r="P11" s="43">
        <v>33320375.79</v>
      </c>
      <c r="Q11" s="43">
        <v>38527800</v>
      </c>
      <c r="R11" s="144"/>
    </row>
    <row r="12" spans="1:18" s="3" customFormat="1" ht="14.25" customHeight="1">
      <c r="A12" s="121"/>
      <c r="B12" s="127"/>
      <c r="C12" s="22"/>
      <c r="D12" s="42" t="s">
        <v>294</v>
      </c>
      <c r="E12" s="37"/>
      <c r="F12" s="10"/>
      <c r="G12" s="18"/>
      <c r="H12" s="37"/>
      <c r="I12" s="10"/>
      <c r="J12" s="10"/>
      <c r="K12" s="122"/>
      <c r="L12" s="122"/>
      <c r="M12" s="122"/>
      <c r="N12" s="43"/>
      <c r="O12" s="43"/>
      <c r="P12" s="43">
        <v>1251547.55</v>
      </c>
      <c r="Q12" s="43"/>
      <c r="R12" s="144"/>
    </row>
    <row r="13" spans="1:18" s="3" customFormat="1" ht="14.25" customHeight="1">
      <c r="A13" s="110"/>
      <c r="B13" s="127"/>
      <c r="C13" s="22"/>
      <c r="D13" s="45" t="s">
        <v>193</v>
      </c>
      <c r="E13" s="10"/>
      <c r="F13" s="10"/>
      <c r="G13" s="18"/>
      <c r="H13" s="10"/>
      <c r="I13" s="10"/>
      <c r="J13" s="10"/>
      <c r="K13" s="122"/>
      <c r="L13" s="122"/>
      <c r="M13" s="122"/>
      <c r="N13" s="46">
        <v>0</v>
      </c>
      <c r="O13" s="46">
        <v>0</v>
      </c>
      <c r="P13" s="46">
        <v>496105.95</v>
      </c>
      <c r="Q13" s="46">
        <v>1088000</v>
      </c>
      <c r="R13" s="114"/>
    </row>
    <row r="14" spans="1:18" s="3" customFormat="1" ht="38.25" customHeight="1">
      <c r="A14" s="22"/>
      <c r="B14" s="20" t="s">
        <v>334</v>
      </c>
      <c r="C14" s="22"/>
      <c r="D14" s="25" t="s">
        <v>304</v>
      </c>
      <c r="E14" s="10"/>
      <c r="F14" s="10"/>
      <c r="G14" s="18"/>
      <c r="H14" s="10"/>
      <c r="I14" s="10"/>
      <c r="J14" s="10"/>
      <c r="K14" s="10" t="s">
        <v>521</v>
      </c>
      <c r="L14" s="10"/>
      <c r="M14" s="10"/>
      <c r="N14" s="9">
        <v>0</v>
      </c>
      <c r="O14" s="9">
        <v>0</v>
      </c>
      <c r="P14" s="9">
        <v>0</v>
      </c>
      <c r="Q14" s="9">
        <v>53000</v>
      </c>
      <c r="R14" s="9">
        <v>58600</v>
      </c>
    </row>
    <row r="15" spans="1:18" s="3" customFormat="1" ht="214.5" customHeight="1" hidden="1">
      <c r="A15" s="22"/>
      <c r="B15" s="20" t="s">
        <v>209</v>
      </c>
      <c r="C15" s="22"/>
      <c r="D15" s="25" t="s">
        <v>294</v>
      </c>
      <c r="E15" s="10"/>
      <c r="F15" s="10"/>
      <c r="G15" s="18"/>
      <c r="H15" s="10"/>
      <c r="I15" s="10"/>
      <c r="J15" s="10"/>
      <c r="K15" s="10" t="s">
        <v>576</v>
      </c>
      <c r="L15" s="10" t="s">
        <v>60</v>
      </c>
      <c r="M15" s="10" t="s">
        <v>608</v>
      </c>
      <c r="N15" s="9">
        <v>0</v>
      </c>
      <c r="O15" s="9">
        <v>0</v>
      </c>
      <c r="P15" s="9">
        <v>0</v>
      </c>
      <c r="Q15" s="47">
        <v>0</v>
      </c>
      <c r="R15" s="48"/>
    </row>
    <row r="16" spans="1:18" s="7" customFormat="1" ht="52.5" customHeight="1">
      <c r="A16" s="34"/>
      <c r="B16" s="20" t="s">
        <v>679</v>
      </c>
      <c r="C16" s="22"/>
      <c r="D16" s="25" t="s">
        <v>621</v>
      </c>
      <c r="E16" s="10"/>
      <c r="F16" s="10"/>
      <c r="G16" s="10"/>
      <c r="H16" s="10"/>
      <c r="I16" s="10"/>
      <c r="J16" s="10"/>
      <c r="K16" s="10" t="s">
        <v>521</v>
      </c>
      <c r="L16" s="10"/>
      <c r="M16" s="10"/>
      <c r="N16" s="9">
        <v>0</v>
      </c>
      <c r="O16" s="9">
        <v>0</v>
      </c>
      <c r="P16" s="9">
        <v>0</v>
      </c>
      <c r="Q16" s="9">
        <v>462000</v>
      </c>
      <c r="R16" s="9">
        <v>0</v>
      </c>
    </row>
    <row r="17" spans="1:18" s="3" customFormat="1" ht="45.75" customHeight="1">
      <c r="A17" s="22"/>
      <c r="B17" s="20" t="s">
        <v>300</v>
      </c>
      <c r="C17" s="22"/>
      <c r="D17" s="24" t="s">
        <v>294</v>
      </c>
      <c r="E17" s="10"/>
      <c r="F17" s="10"/>
      <c r="G17" s="18"/>
      <c r="H17" s="10"/>
      <c r="I17" s="10"/>
      <c r="J17" s="10"/>
      <c r="K17" s="130" t="s">
        <v>746</v>
      </c>
      <c r="L17" s="130" t="s">
        <v>305</v>
      </c>
      <c r="M17" s="130" t="s">
        <v>619</v>
      </c>
      <c r="N17" s="9">
        <v>1450400</v>
      </c>
      <c r="O17" s="9">
        <v>1450400</v>
      </c>
      <c r="P17" s="9">
        <v>1236297</v>
      </c>
      <c r="Q17" s="47">
        <v>0</v>
      </c>
      <c r="R17" s="9">
        <v>0</v>
      </c>
    </row>
    <row r="18" spans="1:18" s="3" customFormat="1" ht="45.75" customHeight="1">
      <c r="A18" s="22"/>
      <c r="B18" s="20" t="s">
        <v>620</v>
      </c>
      <c r="C18" s="22"/>
      <c r="D18" s="24" t="s">
        <v>294</v>
      </c>
      <c r="E18" s="10"/>
      <c r="F18" s="10"/>
      <c r="G18" s="18"/>
      <c r="H18" s="10"/>
      <c r="I18" s="10"/>
      <c r="J18" s="10"/>
      <c r="K18" s="131"/>
      <c r="L18" s="131"/>
      <c r="M18" s="131"/>
      <c r="N18" s="9">
        <v>238600</v>
      </c>
      <c r="O18" s="9">
        <v>238600</v>
      </c>
      <c r="P18" s="9">
        <v>940303</v>
      </c>
      <c r="Q18" s="47">
        <v>0</v>
      </c>
      <c r="R18" s="9">
        <v>0</v>
      </c>
    </row>
    <row r="19" spans="1:18" s="3" customFormat="1" ht="64.5" customHeight="1">
      <c r="A19" s="22"/>
      <c r="B19" s="20" t="s">
        <v>518</v>
      </c>
      <c r="C19" s="22"/>
      <c r="D19" s="25" t="s">
        <v>304</v>
      </c>
      <c r="E19" s="10" t="s">
        <v>353</v>
      </c>
      <c r="F19" s="10" t="s">
        <v>588</v>
      </c>
      <c r="G19" s="18" t="s">
        <v>302</v>
      </c>
      <c r="H19" s="10" t="s">
        <v>71</v>
      </c>
      <c r="I19" s="10" t="s">
        <v>318</v>
      </c>
      <c r="J19" s="10" t="s">
        <v>352</v>
      </c>
      <c r="K19" s="10" t="s">
        <v>495</v>
      </c>
      <c r="L19" s="10" t="s">
        <v>496</v>
      </c>
      <c r="M19" s="10" t="s">
        <v>352</v>
      </c>
      <c r="N19" s="9">
        <v>163800</v>
      </c>
      <c r="O19" s="9">
        <v>163765</v>
      </c>
      <c r="P19" s="9">
        <v>181834</v>
      </c>
      <c r="Q19" s="9">
        <v>193000</v>
      </c>
      <c r="R19" s="9">
        <v>213500</v>
      </c>
    </row>
    <row r="20" spans="1:18" s="3" customFormat="1" ht="51.75" customHeight="1">
      <c r="A20" s="22"/>
      <c r="B20" s="20" t="s">
        <v>572</v>
      </c>
      <c r="C20" s="22"/>
      <c r="D20" s="25" t="s">
        <v>621</v>
      </c>
      <c r="E20" s="10" t="s">
        <v>353</v>
      </c>
      <c r="F20" s="10" t="s">
        <v>588</v>
      </c>
      <c r="G20" s="18" t="s">
        <v>302</v>
      </c>
      <c r="H20" s="10"/>
      <c r="I20" s="10"/>
      <c r="J20" s="10"/>
      <c r="K20" s="10" t="s">
        <v>601</v>
      </c>
      <c r="L20" s="10" t="s">
        <v>305</v>
      </c>
      <c r="M20" s="10" t="s">
        <v>457</v>
      </c>
      <c r="N20" s="9">
        <v>126280</v>
      </c>
      <c r="O20" s="9">
        <v>126280</v>
      </c>
      <c r="P20" s="9">
        <v>133280</v>
      </c>
      <c r="Q20" s="9">
        <v>151000</v>
      </c>
      <c r="R20" s="9">
        <v>167000</v>
      </c>
    </row>
    <row r="21" spans="1:18" s="3" customFormat="1" ht="129.75" customHeight="1">
      <c r="A21" s="51"/>
      <c r="B21" s="51" t="s">
        <v>157</v>
      </c>
      <c r="C21" s="51"/>
      <c r="D21" s="24" t="s">
        <v>575</v>
      </c>
      <c r="E21" s="10" t="s">
        <v>416</v>
      </c>
      <c r="F21" s="10" t="s">
        <v>418</v>
      </c>
      <c r="G21" s="10" t="s">
        <v>417</v>
      </c>
      <c r="H21" s="10" t="s">
        <v>71</v>
      </c>
      <c r="I21" s="10" t="s">
        <v>318</v>
      </c>
      <c r="J21" s="10" t="s">
        <v>352</v>
      </c>
      <c r="K21" s="15" t="s">
        <v>707</v>
      </c>
      <c r="L21" s="52" t="s">
        <v>312</v>
      </c>
      <c r="M21" s="52" t="s">
        <v>313</v>
      </c>
      <c r="N21" s="26">
        <v>11494312.04</v>
      </c>
      <c r="O21" s="26">
        <v>11482964.85</v>
      </c>
      <c r="P21" s="26">
        <v>11496964.99</v>
      </c>
      <c r="Q21" s="26">
        <v>12514900</v>
      </c>
      <c r="R21" s="53">
        <v>12278000</v>
      </c>
    </row>
    <row r="22" spans="1:18" s="3" customFormat="1" ht="63.75" customHeight="1">
      <c r="A22" s="22"/>
      <c r="B22" s="20" t="s">
        <v>144</v>
      </c>
      <c r="C22" s="22"/>
      <c r="D22" s="25" t="s">
        <v>622</v>
      </c>
      <c r="E22" s="10" t="s">
        <v>353</v>
      </c>
      <c r="F22" s="10" t="s">
        <v>588</v>
      </c>
      <c r="G22" s="18" t="s">
        <v>302</v>
      </c>
      <c r="H22" s="10"/>
      <c r="I22" s="10"/>
      <c r="J22" s="10"/>
      <c r="K22" s="10" t="s">
        <v>578</v>
      </c>
      <c r="L22" s="10" t="s">
        <v>609</v>
      </c>
      <c r="M22" s="10" t="s">
        <v>610</v>
      </c>
      <c r="N22" s="9">
        <f>14915.2+2272661.6</f>
        <v>2287576.8000000003</v>
      </c>
      <c r="O22" s="9">
        <v>2272196.43</v>
      </c>
      <c r="P22" s="9">
        <v>782470.93</v>
      </c>
      <c r="Q22" s="9">
        <f>4800000-34000</f>
        <v>4766000</v>
      </c>
      <c r="R22" s="9">
        <v>5271200</v>
      </c>
    </row>
    <row r="23" spans="1:18" s="3" customFormat="1" ht="56.25" customHeight="1" hidden="1">
      <c r="A23" s="22"/>
      <c r="B23" s="20" t="s">
        <v>541</v>
      </c>
      <c r="C23" s="22"/>
      <c r="D23" s="25" t="s">
        <v>294</v>
      </c>
      <c r="E23" s="10"/>
      <c r="F23" s="10"/>
      <c r="G23" s="18"/>
      <c r="H23" s="10"/>
      <c r="I23" s="10"/>
      <c r="J23" s="10"/>
      <c r="K23" s="10" t="s">
        <v>623</v>
      </c>
      <c r="L23" s="10" t="s">
        <v>60</v>
      </c>
      <c r="M23" s="10" t="s">
        <v>289</v>
      </c>
      <c r="N23" s="9">
        <v>0</v>
      </c>
      <c r="O23" s="9">
        <v>0</v>
      </c>
      <c r="P23" s="9">
        <v>0</v>
      </c>
      <c r="Q23" s="47">
        <v>0</v>
      </c>
      <c r="R23" s="48"/>
    </row>
    <row r="24" spans="1:18" s="3" customFormat="1" ht="105" customHeight="1">
      <c r="A24" s="125"/>
      <c r="B24" s="127" t="s">
        <v>600</v>
      </c>
      <c r="C24" s="125"/>
      <c r="D24" s="126" t="s">
        <v>621</v>
      </c>
      <c r="E24" s="10" t="s">
        <v>43</v>
      </c>
      <c r="F24" s="10" t="s">
        <v>44</v>
      </c>
      <c r="G24" s="10" t="s">
        <v>46</v>
      </c>
      <c r="H24" s="122" t="s">
        <v>109</v>
      </c>
      <c r="I24" s="122" t="s">
        <v>500</v>
      </c>
      <c r="J24" s="122" t="s">
        <v>296</v>
      </c>
      <c r="K24" s="122" t="s">
        <v>624</v>
      </c>
      <c r="L24" s="122" t="s">
        <v>42</v>
      </c>
      <c r="M24" s="122" t="s">
        <v>352</v>
      </c>
      <c r="N24" s="123">
        <v>91348.17</v>
      </c>
      <c r="O24" s="123">
        <v>0</v>
      </c>
      <c r="P24" s="123">
        <v>264256.73</v>
      </c>
      <c r="Q24" s="123">
        <v>4156000</v>
      </c>
      <c r="R24" s="123">
        <v>4596500</v>
      </c>
    </row>
    <row r="25" spans="1:18" s="3" customFormat="1" ht="90" customHeight="1">
      <c r="A25" s="125"/>
      <c r="B25" s="127"/>
      <c r="C25" s="125"/>
      <c r="D25" s="126"/>
      <c r="E25" s="10" t="s">
        <v>368</v>
      </c>
      <c r="F25" s="10" t="s">
        <v>45</v>
      </c>
      <c r="G25" s="10" t="s">
        <v>499</v>
      </c>
      <c r="H25" s="122"/>
      <c r="I25" s="122"/>
      <c r="J25" s="122"/>
      <c r="K25" s="122"/>
      <c r="L25" s="122"/>
      <c r="M25" s="122"/>
      <c r="N25" s="123"/>
      <c r="O25" s="123"/>
      <c r="P25" s="123"/>
      <c r="Q25" s="123"/>
      <c r="R25" s="123"/>
    </row>
    <row r="26" spans="1:18" s="2" customFormat="1" ht="24">
      <c r="A26" s="34" t="s">
        <v>532</v>
      </c>
      <c r="B26" s="54" t="s">
        <v>40</v>
      </c>
      <c r="C26" s="34"/>
      <c r="D26" s="25"/>
      <c r="E26" s="10"/>
      <c r="F26" s="10"/>
      <c r="G26" s="10"/>
      <c r="H26" s="10"/>
      <c r="I26" s="10"/>
      <c r="J26" s="10"/>
      <c r="K26" s="10"/>
      <c r="L26" s="10"/>
      <c r="M26" s="10"/>
      <c r="N26" s="16">
        <f>SUM(N27:N29)</f>
        <v>7079037.39</v>
      </c>
      <c r="O26" s="16">
        <f>SUM(O27:O29)</f>
        <v>7073921.24</v>
      </c>
      <c r="P26" s="16">
        <f>SUM(P27:P29)</f>
        <v>5360138.22</v>
      </c>
      <c r="Q26" s="16">
        <f>SUM(Q27:Q29)</f>
        <v>6329000</v>
      </c>
      <c r="R26" s="16">
        <f>SUM(R27:R29)</f>
        <v>5955000</v>
      </c>
    </row>
    <row r="27" spans="1:18" s="3" customFormat="1" ht="63" customHeight="1">
      <c r="A27" s="34"/>
      <c r="B27" s="28" t="s">
        <v>493</v>
      </c>
      <c r="C27" s="34"/>
      <c r="D27" s="25" t="s">
        <v>621</v>
      </c>
      <c r="E27" s="10" t="s">
        <v>353</v>
      </c>
      <c r="F27" s="10" t="s">
        <v>534</v>
      </c>
      <c r="G27" s="10" t="s">
        <v>354</v>
      </c>
      <c r="H27" s="10" t="s">
        <v>71</v>
      </c>
      <c r="I27" s="10" t="s">
        <v>318</v>
      </c>
      <c r="J27" s="10" t="s">
        <v>352</v>
      </c>
      <c r="K27" s="10" t="s">
        <v>611</v>
      </c>
      <c r="L27" s="10" t="s">
        <v>305</v>
      </c>
      <c r="M27" s="10" t="s">
        <v>47</v>
      </c>
      <c r="N27" s="9">
        <f>2344378.3+2724290.09</f>
        <v>5068668.39</v>
      </c>
      <c r="O27" s="9">
        <f>2344378.3+2724290.09</f>
        <v>5068668.39</v>
      </c>
      <c r="P27" s="9">
        <f>5078000+238400</f>
        <v>5316400</v>
      </c>
      <c r="Q27" s="9">
        <v>6329000</v>
      </c>
      <c r="R27" s="55">
        <v>5955000</v>
      </c>
    </row>
    <row r="28" spans="1:18" s="3" customFormat="1" ht="60.75" customHeight="1">
      <c r="A28" s="34"/>
      <c r="B28" s="28" t="s">
        <v>616</v>
      </c>
      <c r="C28" s="34"/>
      <c r="D28" s="25" t="s">
        <v>294</v>
      </c>
      <c r="E28" s="56"/>
      <c r="F28" s="10"/>
      <c r="G28" s="18"/>
      <c r="H28" s="10"/>
      <c r="I28" s="10"/>
      <c r="J28" s="10"/>
      <c r="K28" s="10" t="s">
        <v>277</v>
      </c>
      <c r="L28" s="10" t="s">
        <v>60</v>
      </c>
      <c r="M28" s="10" t="s">
        <v>278</v>
      </c>
      <c r="N28" s="9">
        <v>2010369</v>
      </c>
      <c r="O28" s="9">
        <v>2005252.85</v>
      </c>
      <c r="P28" s="9">
        <v>43738.22</v>
      </c>
      <c r="Q28" s="9">
        <v>0</v>
      </c>
      <c r="R28" s="55">
        <v>0</v>
      </c>
    </row>
    <row r="29" spans="1:18" s="2" customFormat="1" ht="39.75" customHeight="1">
      <c r="A29" s="34" t="s">
        <v>118</v>
      </c>
      <c r="B29" s="35" t="s">
        <v>391</v>
      </c>
      <c r="C29" s="34"/>
      <c r="D29" s="25"/>
      <c r="E29" s="10"/>
      <c r="F29" s="10"/>
      <c r="G29" s="10"/>
      <c r="H29" s="10"/>
      <c r="I29" s="10"/>
      <c r="J29" s="10"/>
      <c r="K29" s="10"/>
      <c r="L29" s="10"/>
      <c r="M29" s="10"/>
      <c r="N29" s="9"/>
      <c r="O29" s="9"/>
      <c r="P29" s="9"/>
      <c r="Q29" s="48"/>
      <c r="R29" s="48"/>
    </row>
    <row r="30" spans="1:18" s="2" customFormat="1" ht="84.75" customHeight="1">
      <c r="A30" s="34" t="s">
        <v>473</v>
      </c>
      <c r="B30" s="35" t="s">
        <v>206</v>
      </c>
      <c r="C30" s="34"/>
      <c r="D30" s="57" t="s">
        <v>188</v>
      </c>
      <c r="E30" s="58" t="s">
        <v>239</v>
      </c>
      <c r="F30" s="58" t="s">
        <v>240</v>
      </c>
      <c r="G30" s="58" t="s">
        <v>241</v>
      </c>
      <c r="H30" s="58" t="s">
        <v>406</v>
      </c>
      <c r="I30" s="58" t="s">
        <v>407</v>
      </c>
      <c r="J30" s="58" t="s">
        <v>408</v>
      </c>
      <c r="K30" s="58" t="s">
        <v>392</v>
      </c>
      <c r="L30" s="58" t="s">
        <v>305</v>
      </c>
      <c r="M30" s="58" t="s">
        <v>533</v>
      </c>
      <c r="N30" s="16">
        <v>0</v>
      </c>
      <c r="O30" s="16">
        <v>0</v>
      </c>
      <c r="P30" s="16">
        <v>1813442.9</v>
      </c>
      <c r="Q30" s="16">
        <v>0</v>
      </c>
      <c r="R30" s="16">
        <v>0</v>
      </c>
    </row>
    <row r="31" spans="1:18" s="7" customFormat="1" ht="51.75" customHeight="1">
      <c r="A31" s="34" t="s">
        <v>274</v>
      </c>
      <c r="B31" s="35" t="s">
        <v>119</v>
      </c>
      <c r="C31" s="34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16"/>
      <c r="O31" s="16"/>
      <c r="P31" s="16"/>
      <c r="Q31" s="16"/>
      <c r="R31" s="16"/>
    </row>
    <row r="32" spans="1:18" s="2" customFormat="1" ht="38.25" customHeight="1">
      <c r="A32" s="34" t="s">
        <v>603</v>
      </c>
      <c r="B32" s="35" t="s">
        <v>539</v>
      </c>
      <c r="C32" s="34"/>
      <c r="D32" s="25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48"/>
      <c r="R32" s="48"/>
    </row>
    <row r="33" spans="1:18" s="7" customFormat="1" ht="85.5" customHeight="1">
      <c r="A33" s="34" t="s">
        <v>360</v>
      </c>
      <c r="B33" s="35" t="s">
        <v>329</v>
      </c>
      <c r="C33" s="34"/>
      <c r="D33" s="57" t="s">
        <v>304</v>
      </c>
      <c r="E33" s="58" t="s">
        <v>353</v>
      </c>
      <c r="F33" s="58" t="s">
        <v>588</v>
      </c>
      <c r="G33" s="58" t="s">
        <v>354</v>
      </c>
      <c r="H33" s="58"/>
      <c r="I33" s="58"/>
      <c r="J33" s="58"/>
      <c r="K33" s="58" t="s">
        <v>427</v>
      </c>
      <c r="L33" s="58" t="s">
        <v>225</v>
      </c>
      <c r="M33" s="59" t="s">
        <v>352</v>
      </c>
      <c r="N33" s="16">
        <v>515600</v>
      </c>
      <c r="O33" s="16">
        <v>478917.5</v>
      </c>
      <c r="P33" s="16">
        <v>522155</v>
      </c>
      <c r="Q33" s="16">
        <v>734000</v>
      </c>
      <c r="R33" s="16">
        <v>811800</v>
      </c>
    </row>
    <row r="34" spans="1:18" s="2" customFormat="1" ht="37.5" customHeight="1">
      <c r="A34" s="34" t="s">
        <v>370</v>
      </c>
      <c r="B34" s="35" t="s">
        <v>612</v>
      </c>
      <c r="C34" s="34"/>
      <c r="D34" s="25"/>
      <c r="E34" s="10"/>
      <c r="F34" s="10"/>
      <c r="G34" s="10"/>
      <c r="H34" s="10"/>
      <c r="I34" s="10"/>
      <c r="J34" s="10"/>
      <c r="K34" s="10"/>
      <c r="L34" s="10"/>
      <c r="M34" s="10"/>
      <c r="N34" s="16">
        <f>SUM(N35:N36)</f>
        <v>12684416.22</v>
      </c>
      <c r="O34" s="16">
        <f>SUM(O35:O36)</f>
        <v>12682963.99</v>
      </c>
      <c r="P34" s="16">
        <f>SUM(P35:P36)</f>
        <v>13322595</v>
      </c>
      <c r="Q34" s="16">
        <f>SUM(Q35:Q36)</f>
        <v>14442300</v>
      </c>
      <c r="R34" s="16">
        <f>SUM(R35:R36)</f>
        <v>14315300</v>
      </c>
    </row>
    <row r="35" spans="1:18" s="3" customFormat="1" ht="38.25" customHeight="1">
      <c r="A35" s="22"/>
      <c r="B35" s="20" t="s">
        <v>142</v>
      </c>
      <c r="C35" s="22"/>
      <c r="D35" s="25" t="s">
        <v>143</v>
      </c>
      <c r="E35" s="10" t="s">
        <v>353</v>
      </c>
      <c r="F35" s="10" t="s">
        <v>459</v>
      </c>
      <c r="G35" s="10" t="s">
        <v>354</v>
      </c>
      <c r="H35" s="10" t="s">
        <v>71</v>
      </c>
      <c r="I35" s="10" t="s">
        <v>318</v>
      </c>
      <c r="J35" s="10" t="s">
        <v>352</v>
      </c>
      <c r="K35" s="10" t="s">
        <v>451</v>
      </c>
      <c r="L35" s="10" t="s">
        <v>503</v>
      </c>
      <c r="M35" s="10" t="s">
        <v>352</v>
      </c>
      <c r="N35" s="9">
        <v>12042416.22</v>
      </c>
      <c r="O35" s="9">
        <v>12040963.99</v>
      </c>
      <c r="P35" s="9">
        <v>12562295</v>
      </c>
      <c r="Q35" s="9">
        <v>13581300</v>
      </c>
      <c r="R35" s="9">
        <v>13363000</v>
      </c>
    </row>
    <row r="36" spans="1:18" s="3" customFormat="1" ht="50.25" customHeight="1">
      <c r="A36" s="22"/>
      <c r="B36" s="20" t="s">
        <v>180</v>
      </c>
      <c r="C36" s="22"/>
      <c r="D36" s="25" t="s">
        <v>621</v>
      </c>
      <c r="E36" s="10" t="s">
        <v>353</v>
      </c>
      <c r="F36" s="10" t="s">
        <v>459</v>
      </c>
      <c r="G36" s="10" t="s">
        <v>354</v>
      </c>
      <c r="H36" s="10"/>
      <c r="I36" s="10"/>
      <c r="J36" s="10"/>
      <c r="K36" s="10" t="s">
        <v>181</v>
      </c>
      <c r="L36" s="10" t="s">
        <v>592</v>
      </c>
      <c r="M36" s="10" t="s">
        <v>352</v>
      </c>
      <c r="N36" s="9">
        <v>642000</v>
      </c>
      <c r="O36" s="9">
        <v>642000</v>
      </c>
      <c r="P36" s="9">
        <v>760300</v>
      </c>
      <c r="Q36" s="9">
        <v>861000</v>
      </c>
      <c r="R36" s="9">
        <v>952300</v>
      </c>
    </row>
    <row r="37" spans="1:18" s="2" customFormat="1" ht="24.75" customHeight="1">
      <c r="A37" s="34" t="s">
        <v>314</v>
      </c>
      <c r="B37" s="35" t="s">
        <v>323</v>
      </c>
      <c r="C37" s="34"/>
      <c r="D37" s="25"/>
      <c r="E37" s="10"/>
      <c r="F37" s="10"/>
      <c r="G37" s="10"/>
      <c r="H37" s="10"/>
      <c r="I37" s="10"/>
      <c r="J37" s="10"/>
      <c r="K37" s="10"/>
      <c r="L37" s="10"/>
      <c r="M37" s="10"/>
      <c r="N37" s="9"/>
      <c r="O37" s="9"/>
      <c r="P37" s="9"/>
      <c r="Q37" s="48"/>
      <c r="R37" s="48"/>
    </row>
    <row r="38" spans="1:18" s="7" customFormat="1" ht="50.25" customHeight="1">
      <c r="A38" s="34" t="s">
        <v>593</v>
      </c>
      <c r="B38" s="60" t="s">
        <v>594</v>
      </c>
      <c r="C38" s="34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16">
        <f>SUM(N39:N41)</f>
        <v>964524.7</v>
      </c>
      <c r="O38" s="16">
        <f>SUM(O39:O41)</f>
        <v>962789.7</v>
      </c>
      <c r="P38" s="16">
        <f>SUM(P39:P41)</f>
        <v>1241900</v>
      </c>
      <c r="Q38" s="16">
        <f>SUM(Q39:Q41)</f>
        <v>621000</v>
      </c>
      <c r="R38" s="16">
        <f>SUM(R39:R41)</f>
        <v>686800</v>
      </c>
    </row>
    <row r="39" spans="1:18" s="7" customFormat="1" ht="84" customHeight="1">
      <c r="A39" s="22"/>
      <c r="B39" s="20" t="s">
        <v>198</v>
      </c>
      <c r="C39" s="22"/>
      <c r="D39" s="25" t="s">
        <v>621</v>
      </c>
      <c r="E39" s="10"/>
      <c r="F39" s="10"/>
      <c r="G39" s="10"/>
      <c r="H39" s="10"/>
      <c r="I39" s="10"/>
      <c r="J39" s="10"/>
      <c r="K39" s="10" t="s">
        <v>795</v>
      </c>
      <c r="L39" s="10" t="s">
        <v>174</v>
      </c>
      <c r="M39" s="10" t="s">
        <v>517</v>
      </c>
      <c r="N39" s="9">
        <f>106220+158206+345840+102458.7</f>
        <v>712724.7</v>
      </c>
      <c r="O39" s="9">
        <f>106220+158206+345840+102458.7</f>
        <v>712724.7</v>
      </c>
      <c r="P39" s="9">
        <v>1164000</v>
      </c>
      <c r="Q39" s="9">
        <v>539000</v>
      </c>
      <c r="R39" s="9">
        <v>596100</v>
      </c>
    </row>
    <row r="40" spans="1:18" s="7" customFormat="1" ht="147" customHeight="1">
      <c r="A40" s="34"/>
      <c r="B40" s="20" t="s">
        <v>208</v>
      </c>
      <c r="C40" s="34"/>
      <c r="D40" s="25" t="s">
        <v>621</v>
      </c>
      <c r="E40" s="10"/>
      <c r="F40" s="10"/>
      <c r="G40" s="10"/>
      <c r="H40" s="10"/>
      <c r="I40" s="10"/>
      <c r="J40" s="10"/>
      <c r="K40" s="10" t="s">
        <v>625</v>
      </c>
      <c r="L40" s="10" t="s">
        <v>60</v>
      </c>
      <c r="M40" s="10" t="s">
        <v>79</v>
      </c>
      <c r="N40" s="9">
        <v>69700</v>
      </c>
      <c r="O40" s="9">
        <v>69700</v>
      </c>
      <c r="P40" s="9">
        <v>77900</v>
      </c>
      <c r="Q40" s="9">
        <v>82000</v>
      </c>
      <c r="R40" s="9">
        <v>90700</v>
      </c>
    </row>
    <row r="41" spans="1:18" s="3" customFormat="1" ht="49.5" customHeight="1">
      <c r="A41" s="22"/>
      <c r="B41" s="20" t="s">
        <v>160</v>
      </c>
      <c r="C41" s="22"/>
      <c r="D41" s="25" t="s">
        <v>294</v>
      </c>
      <c r="E41" s="10"/>
      <c r="F41" s="10"/>
      <c r="G41" s="10"/>
      <c r="H41" s="10"/>
      <c r="I41" s="10"/>
      <c r="J41" s="10"/>
      <c r="K41" s="10" t="s">
        <v>93</v>
      </c>
      <c r="L41" s="10" t="s">
        <v>425</v>
      </c>
      <c r="M41" s="10" t="s">
        <v>94</v>
      </c>
      <c r="N41" s="9">
        <v>182100</v>
      </c>
      <c r="O41" s="9">
        <v>180365</v>
      </c>
      <c r="P41" s="9">
        <v>0</v>
      </c>
      <c r="Q41" s="9">
        <v>0</v>
      </c>
      <c r="R41" s="9">
        <v>0</v>
      </c>
    </row>
    <row r="42" spans="1:18" s="2" customFormat="1" ht="24" customHeight="1">
      <c r="A42" s="34" t="s">
        <v>139</v>
      </c>
      <c r="B42" s="35" t="s">
        <v>140</v>
      </c>
      <c r="C42" s="34"/>
      <c r="D42" s="25"/>
      <c r="E42" s="10"/>
      <c r="F42" s="10"/>
      <c r="G42" s="10"/>
      <c r="H42" s="10"/>
      <c r="I42" s="10"/>
      <c r="J42" s="10"/>
      <c r="K42" s="10"/>
      <c r="L42" s="10"/>
      <c r="M42" s="10"/>
      <c r="N42" s="16">
        <f>SUM(N43:N49)</f>
        <v>5074346.02</v>
      </c>
      <c r="O42" s="16">
        <f>SUM(O43:O49)</f>
        <v>5074346.02</v>
      </c>
      <c r="P42" s="16">
        <f>SUM(P43:P49)</f>
        <v>8557600</v>
      </c>
      <c r="Q42" s="16">
        <f>SUM(Q43:Q49)</f>
        <v>0</v>
      </c>
      <c r="R42" s="16">
        <f>SUM(R43:R49)</f>
        <v>0</v>
      </c>
    </row>
    <row r="43" spans="1:18" s="3" customFormat="1" ht="81" customHeight="1">
      <c r="A43" s="22"/>
      <c r="B43" s="20" t="s">
        <v>626</v>
      </c>
      <c r="C43" s="22"/>
      <c r="D43" s="25" t="s">
        <v>80</v>
      </c>
      <c r="E43" s="10"/>
      <c r="F43" s="10"/>
      <c r="G43" s="10"/>
      <c r="H43" s="10"/>
      <c r="I43" s="10"/>
      <c r="J43" s="10"/>
      <c r="K43" s="10" t="s">
        <v>796</v>
      </c>
      <c r="L43" s="10" t="s">
        <v>579</v>
      </c>
      <c r="M43" s="10" t="s">
        <v>542</v>
      </c>
      <c r="N43" s="9">
        <f>233318.07+33527.95</f>
        <v>266846.02</v>
      </c>
      <c r="O43" s="9">
        <f>233318.07+33527.95</f>
        <v>266846.02</v>
      </c>
      <c r="P43" s="9">
        <f>341300+90300</f>
        <v>431600</v>
      </c>
      <c r="Q43" s="47">
        <v>0</v>
      </c>
      <c r="R43" s="47">
        <v>0</v>
      </c>
    </row>
    <row r="44" spans="1:18" s="3" customFormat="1" ht="77.25" customHeight="1">
      <c r="A44" s="22"/>
      <c r="B44" s="20" t="s">
        <v>19</v>
      </c>
      <c r="C44" s="22"/>
      <c r="D44" s="25" t="s">
        <v>167</v>
      </c>
      <c r="E44" s="10"/>
      <c r="F44" s="10"/>
      <c r="G44" s="10"/>
      <c r="H44" s="10"/>
      <c r="I44" s="10"/>
      <c r="J44" s="10"/>
      <c r="K44" s="10" t="s">
        <v>81</v>
      </c>
      <c r="L44" s="10" t="s">
        <v>60</v>
      </c>
      <c r="M44" s="10" t="s">
        <v>91</v>
      </c>
      <c r="N44" s="9">
        <v>4800000</v>
      </c>
      <c r="O44" s="9">
        <v>4800000</v>
      </c>
      <c r="P44" s="9">
        <v>0</v>
      </c>
      <c r="Q44" s="9">
        <v>0</v>
      </c>
      <c r="R44" s="9">
        <v>0</v>
      </c>
    </row>
    <row r="45" spans="1:18" s="3" customFormat="1" ht="126.75" customHeight="1">
      <c r="A45" s="22"/>
      <c r="B45" s="20" t="s">
        <v>396</v>
      </c>
      <c r="C45" s="22"/>
      <c r="D45" s="25" t="s">
        <v>167</v>
      </c>
      <c r="E45" s="10"/>
      <c r="F45" s="10"/>
      <c r="G45" s="10"/>
      <c r="H45" s="10"/>
      <c r="I45" s="10"/>
      <c r="J45" s="10"/>
      <c r="K45" s="10" t="s">
        <v>501</v>
      </c>
      <c r="L45" s="10" t="s">
        <v>502</v>
      </c>
      <c r="M45" s="10" t="s">
        <v>91</v>
      </c>
      <c r="N45" s="9">
        <v>0</v>
      </c>
      <c r="O45" s="9">
        <v>0</v>
      </c>
      <c r="P45" s="9">
        <v>1100000</v>
      </c>
      <c r="Q45" s="9">
        <v>0</v>
      </c>
      <c r="R45" s="9">
        <v>0</v>
      </c>
    </row>
    <row r="46" spans="1:18" s="3" customFormat="1" ht="39" customHeight="1">
      <c r="A46" s="109"/>
      <c r="B46" s="109" t="s">
        <v>708</v>
      </c>
      <c r="C46" s="22"/>
      <c r="D46" s="111" t="s">
        <v>167</v>
      </c>
      <c r="E46" s="10"/>
      <c r="F46" s="10"/>
      <c r="G46" s="10"/>
      <c r="H46" s="10"/>
      <c r="I46" s="10"/>
      <c r="J46" s="10"/>
      <c r="K46" s="15" t="s">
        <v>582</v>
      </c>
      <c r="L46" s="15" t="s">
        <v>60</v>
      </c>
      <c r="M46" s="15" t="s">
        <v>583</v>
      </c>
      <c r="N46" s="113">
        <v>0</v>
      </c>
      <c r="O46" s="113">
        <v>0</v>
      </c>
      <c r="P46" s="113">
        <f>3600000+426000</f>
        <v>4026000</v>
      </c>
      <c r="Q46" s="113">
        <v>0</v>
      </c>
      <c r="R46" s="113">
        <v>0</v>
      </c>
    </row>
    <row r="47" spans="1:18" s="3" customFormat="1" ht="62.25" customHeight="1">
      <c r="A47" s="110"/>
      <c r="B47" s="110"/>
      <c r="C47" s="22"/>
      <c r="D47" s="112"/>
      <c r="E47" s="10"/>
      <c r="F47" s="10"/>
      <c r="G47" s="10"/>
      <c r="H47" s="10"/>
      <c r="I47" s="10"/>
      <c r="J47" s="10"/>
      <c r="K47" s="50" t="s">
        <v>797</v>
      </c>
      <c r="L47" s="107" t="s">
        <v>60</v>
      </c>
      <c r="M47" s="107" t="s">
        <v>798</v>
      </c>
      <c r="N47" s="114"/>
      <c r="O47" s="114"/>
      <c r="P47" s="114"/>
      <c r="Q47" s="114"/>
      <c r="R47" s="114"/>
    </row>
    <row r="48" spans="1:18" s="5" customFormat="1" ht="40.5" customHeight="1">
      <c r="A48" s="29"/>
      <c r="B48" s="28" t="s">
        <v>134</v>
      </c>
      <c r="C48" s="29"/>
      <c r="D48" s="25" t="s">
        <v>167</v>
      </c>
      <c r="E48" s="10"/>
      <c r="F48" s="10"/>
      <c r="G48" s="10"/>
      <c r="H48" s="10"/>
      <c r="I48" s="10"/>
      <c r="J48" s="10"/>
      <c r="K48" s="10" t="s">
        <v>582</v>
      </c>
      <c r="L48" s="10" t="s">
        <v>60</v>
      </c>
      <c r="M48" s="10" t="s">
        <v>680</v>
      </c>
      <c r="N48" s="9">
        <v>0</v>
      </c>
      <c r="O48" s="9">
        <v>0</v>
      </c>
      <c r="P48" s="9">
        <v>3000000</v>
      </c>
      <c r="Q48" s="9">
        <v>0</v>
      </c>
      <c r="R48" s="9">
        <v>0</v>
      </c>
    </row>
    <row r="49" spans="1:18" s="3" customFormat="1" ht="87.75" customHeight="1">
      <c r="A49" s="22"/>
      <c r="B49" s="20" t="s">
        <v>82</v>
      </c>
      <c r="C49" s="22"/>
      <c r="D49" s="25" t="s">
        <v>294</v>
      </c>
      <c r="E49" s="10"/>
      <c r="F49" s="10"/>
      <c r="G49" s="10"/>
      <c r="H49" s="10"/>
      <c r="I49" s="10"/>
      <c r="J49" s="10"/>
      <c r="K49" s="10" t="s">
        <v>516</v>
      </c>
      <c r="L49" s="10" t="s">
        <v>328</v>
      </c>
      <c r="M49" s="10" t="s">
        <v>627</v>
      </c>
      <c r="N49" s="9">
        <v>7500</v>
      </c>
      <c r="O49" s="9">
        <v>7500</v>
      </c>
      <c r="P49" s="9">
        <v>0</v>
      </c>
      <c r="Q49" s="9">
        <v>0</v>
      </c>
      <c r="R49" s="9">
        <v>0</v>
      </c>
    </row>
    <row r="50" spans="1:18" s="2" customFormat="1" ht="51.75" customHeight="1">
      <c r="A50" s="34" t="s">
        <v>550</v>
      </c>
      <c r="B50" s="35" t="s">
        <v>301</v>
      </c>
      <c r="C50" s="34"/>
      <c r="D50" s="25"/>
      <c r="E50" s="10"/>
      <c r="F50" s="10"/>
      <c r="G50" s="10"/>
      <c r="H50" s="10"/>
      <c r="I50" s="10"/>
      <c r="J50" s="10"/>
      <c r="K50" s="10"/>
      <c r="L50" s="10"/>
      <c r="M50" s="10"/>
      <c r="N50" s="16">
        <f>SUM(N51:N51)</f>
        <v>4141253.82</v>
      </c>
      <c r="O50" s="16">
        <f>SUM(O51:O51)</f>
        <v>4018468.82</v>
      </c>
      <c r="P50" s="16">
        <f>SUM(P51:P51)</f>
        <v>2360832.1</v>
      </c>
      <c r="Q50" s="16">
        <f>SUM(Q51:Q51)</f>
        <v>4554000</v>
      </c>
      <c r="R50" s="16">
        <f>SUM(R51:R51)</f>
        <v>5036700</v>
      </c>
    </row>
    <row r="51" spans="1:18" s="3" customFormat="1" ht="184.5" customHeight="1">
      <c r="A51" s="22"/>
      <c r="B51" s="20" t="s">
        <v>628</v>
      </c>
      <c r="C51" s="22"/>
      <c r="D51" s="25" t="s">
        <v>64</v>
      </c>
      <c r="E51" s="10" t="s">
        <v>353</v>
      </c>
      <c r="F51" s="10" t="s">
        <v>460</v>
      </c>
      <c r="G51" s="10" t="s">
        <v>354</v>
      </c>
      <c r="H51" s="10"/>
      <c r="I51" s="10"/>
      <c r="J51" s="10"/>
      <c r="K51" s="10" t="s">
        <v>629</v>
      </c>
      <c r="L51" s="10" t="s">
        <v>299</v>
      </c>
      <c r="M51" s="10" t="s">
        <v>449</v>
      </c>
      <c r="N51" s="9">
        <v>4141253.82</v>
      </c>
      <c r="O51" s="9">
        <v>4018468.82</v>
      </c>
      <c r="P51" s="9">
        <v>2360832.1</v>
      </c>
      <c r="Q51" s="9">
        <v>4554000</v>
      </c>
      <c r="R51" s="9">
        <v>5036700</v>
      </c>
    </row>
    <row r="52" spans="1:18" s="2" customFormat="1" ht="60" customHeight="1">
      <c r="A52" s="34" t="s">
        <v>59</v>
      </c>
      <c r="B52" s="35" t="s">
        <v>224</v>
      </c>
      <c r="C52" s="34"/>
      <c r="D52" s="25"/>
      <c r="E52" s="10"/>
      <c r="F52" s="10"/>
      <c r="G52" s="10"/>
      <c r="H52" s="10"/>
      <c r="I52" s="10"/>
      <c r="J52" s="10"/>
      <c r="K52" s="10"/>
      <c r="L52" s="10"/>
      <c r="M52" s="10"/>
      <c r="N52" s="16">
        <f>SUM(N53:N55)</f>
        <v>435201.57</v>
      </c>
      <c r="O52" s="16">
        <f>SUM(O53:O55)</f>
        <v>435201.57</v>
      </c>
      <c r="P52" s="16">
        <f>SUM(P53:P55)</f>
        <v>472268.99</v>
      </c>
      <c r="Q52" s="16">
        <f>SUM(Q53:Q55)</f>
        <v>568000</v>
      </c>
      <c r="R52" s="16">
        <f>SUM(R53:R55)</f>
        <v>628200</v>
      </c>
    </row>
    <row r="53" spans="1:18" s="3" customFormat="1" ht="52.5" customHeight="1">
      <c r="A53" s="22"/>
      <c r="B53" s="20" t="s">
        <v>456</v>
      </c>
      <c r="C53" s="22"/>
      <c r="D53" s="25" t="s">
        <v>190</v>
      </c>
      <c r="E53" s="10"/>
      <c r="F53" s="10"/>
      <c r="G53" s="10"/>
      <c r="H53" s="10"/>
      <c r="I53" s="10"/>
      <c r="J53" s="10"/>
      <c r="K53" s="10" t="s">
        <v>630</v>
      </c>
      <c r="L53" s="10" t="s">
        <v>496</v>
      </c>
      <c r="M53" s="10" t="s">
        <v>584</v>
      </c>
      <c r="N53" s="9">
        <v>435201.57</v>
      </c>
      <c r="O53" s="9">
        <v>435201.57</v>
      </c>
      <c r="P53" s="9">
        <v>419387.25</v>
      </c>
      <c r="Q53" s="9">
        <v>0</v>
      </c>
      <c r="R53" s="9">
        <v>0</v>
      </c>
    </row>
    <row r="54" spans="1:18" s="3" customFormat="1" ht="27.75" customHeight="1">
      <c r="A54" s="22"/>
      <c r="B54" s="20" t="s">
        <v>456</v>
      </c>
      <c r="C54" s="22"/>
      <c r="D54" s="25" t="s">
        <v>190</v>
      </c>
      <c r="E54" s="10"/>
      <c r="F54" s="10"/>
      <c r="G54" s="10"/>
      <c r="H54" s="10"/>
      <c r="I54" s="10"/>
      <c r="J54" s="10"/>
      <c r="K54" s="10" t="s">
        <v>521</v>
      </c>
      <c r="L54" s="10"/>
      <c r="M54" s="10"/>
      <c r="N54" s="9">
        <v>0</v>
      </c>
      <c r="O54" s="9">
        <v>0</v>
      </c>
      <c r="P54" s="9">
        <v>0</v>
      </c>
      <c r="Q54" s="9">
        <v>418000</v>
      </c>
      <c r="R54" s="9">
        <v>462300</v>
      </c>
    </row>
    <row r="55" spans="1:18" s="3" customFormat="1" ht="74.25" customHeight="1">
      <c r="A55" s="22"/>
      <c r="B55" s="20" t="s">
        <v>631</v>
      </c>
      <c r="C55" s="22"/>
      <c r="D55" s="25" t="s">
        <v>166</v>
      </c>
      <c r="E55" s="10"/>
      <c r="F55" s="10"/>
      <c r="G55" s="10"/>
      <c r="H55" s="10"/>
      <c r="I55" s="10"/>
      <c r="J55" s="10"/>
      <c r="K55" s="10" t="s">
        <v>799</v>
      </c>
      <c r="L55" s="108" t="s">
        <v>800</v>
      </c>
      <c r="M55" s="108" t="s">
        <v>801</v>
      </c>
      <c r="N55" s="9">
        <v>0</v>
      </c>
      <c r="O55" s="9">
        <v>0</v>
      </c>
      <c r="P55" s="9">
        <v>52881.74</v>
      </c>
      <c r="Q55" s="9">
        <v>150000</v>
      </c>
      <c r="R55" s="9">
        <v>165900</v>
      </c>
    </row>
    <row r="56" spans="1:18" s="2" customFormat="1" ht="60.75" customHeight="1">
      <c r="A56" s="34" t="s">
        <v>178</v>
      </c>
      <c r="B56" s="35" t="s">
        <v>179</v>
      </c>
      <c r="C56" s="34"/>
      <c r="D56" s="25"/>
      <c r="E56" s="10"/>
      <c r="F56" s="10"/>
      <c r="G56" s="10"/>
      <c r="H56" s="10"/>
      <c r="I56" s="10"/>
      <c r="J56" s="10"/>
      <c r="K56" s="10"/>
      <c r="L56" s="10"/>
      <c r="M56" s="10"/>
      <c r="N56" s="9"/>
      <c r="O56" s="9"/>
      <c r="P56" s="9"/>
      <c r="Q56" s="48"/>
      <c r="R56" s="48"/>
    </row>
    <row r="57" spans="1:18" s="7" customFormat="1" ht="38.25" customHeight="1">
      <c r="A57" s="34" t="s">
        <v>39</v>
      </c>
      <c r="B57" s="35" t="s">
        <v>270</v>
      </c>
      <c r="C57" s="34"/>
      <c r="D57" s="57"/>
      <c r="E57" s="58" t="s">
        <v>353</v>
      </c>
      <c r="F57" s="58" t="s">
        <v>375</v>
      </c>
      <c r="G57" s="58" t="s">
        <v>354</v>
      </c>
      <c r="H57" s="58"/>
      <c r="I57" s="58"/>
      <c r="J57" s="58"/>
      <c r="K57" s="58"/>
      <c r="L57" s="58"/>
      <c r="M57" s="58"/>
      <c r="N57" s="16">
        <f>SUM(N58:N67)</f>
        <v>1142738</v>
      </c>
      <c r="O57" s="16">
        <f>SUM(O58:O67)</f>
        <v>1142738</v>
      </c>
      <c r="P57" s="16">
        <f>SUM(P58:P67)</f>
        <v>8471298.83</v>
      </c>
      <c r="Q57" s="16">
        <f>SUM(Q58:Q67)</f>
        <v>300000</v>
      </c>
      <c r="R57" s="16">
        <f>SUM(R58:R67)</f>
        <v>331800</v>
      </c>
    </row>
    <row r="58" spans="1:18" s="7" customFormat="1" ht="81.75" customHeight="1">
      <c r="A58" s="34"/>
      <c r="B58" s="20" t="s">
        <v>260</v>
      </c>
      <c r="C58" s="34"/>
      <c r="D58" s="25" t="s">
        <v>193</v>
      </c>
      <c r="E58" s="10"/>
      <c r="F58" s="10"/>
      <c r="G58" s="10"/>
      <c r="H58" s="10"/>
      <c r="I58" s="10"/>
      <c r="J58" s="10"/>
      <c r="K58" s="10" t="s">
        <v>632</v>
      </c>
      <c r="L58" s="10" t="s">
        <v>592</v>
      </c>
      <c r="M58" s="10" t="s">
        <v>543</v>
      </c>
      <c r="N58" s="9">
        <v>1142738</v>
      </c>
      <c r="O58" s="9">
        <v>1142738</v>
      </c>
      <c r="P58" s="9">
        <v>3094612</v>
      </c>
      <c r="Q58" s="9">
        <v>0</v>
      </c>
      <c r="R58" s="9">
        <v>0</v>
      </c>
    </row>
    <row r="59" spans="1:18" s="3" customFormat="1" ht="87" customHeight="1">
      <c r="A59" s="22"/>
      <c r="B59" s="20" t="s">
        <v>450</v>
      </c>
      <c r="C59" s="22"/>
      <c r="D59" s="25" t="s">
        <v>166</v>
      </c>
      <c r="E59" s="10"/>
      <c r="F59" s="10"/>
      <c r="G59" s="10"/>
      <c r="H59" s="10"/>
      <c r="I59" s="10"/>
      <c r="J59" s="10"/>
      <c r="K59" s="10" t="s">
        <v>802</v>
      </c>
      <c r="L59" s="10" t="s">
        <v>592</v>
      </c>
      <c r="M59" s="10" t="s">
        <v>533</v>
      </c>
      <c r="N59" s="9">
        <v>0</v>
      </c>
      <c r="O59" s="9">
        <v>0</v>
      </c>
      <c r="P59" s="9">
        <v>100283.53</v>
      </c>
      <c r="Q59" s="9">
        <v>0</v>
      </c>
      <c r="R59" s="9">
        <v>0</v>
      </c>
    </row>
    <row r="60" spans="1:18" s="3" customFormat="1" ht="61.5" customHeight="1">
      <c r="A60" s="22"/>
      <c r="B60" s="20" t="s">
        <v>95</v>
      </c>
      <c r="C60" s="22"/>
      <c r="D60" s="25" t="s">
        <v>193</v>
      </c>
      <c r="E60" s="10"/>
      <c r="F60" s="10"/>
      <c r="G60" s="10"/>
      <c r="H60" s="10"/>
      <c r="I60" s="10"/>
      <c r="J60" s="10"/>
      <c r="K60" s="10" t="s">
        <v>690</v>
      </c>
      <c r="L60" s="10" t="s">
        <v>691</v>
      </c>
      <c r="M60" s="10" t="s">
        <v>692</v>
      </c>
      <c r="N60" s="9">
        <v>0</v>
      </c>
      <c r="O60" s="9">
        <v>0</v>
      </c>
      <c r="P60" s="9">
        <v>734174.5</v>
      </c>
      <c r="Q60" s="9">
        <v>50000</v>
      </c>
      <c r="R60" s="9">
        <v>55300</v>
      </c>
    </row>
    <row r="61" spans="1:18" s="3" customFormat="1" ht="52.5" customHeight="1">
      <c r="A61" s="22"/>
      <c r="B61" s="20" t="s">
        <v>96</v>
      </c>
      <c r="C61" s="22"/>
      <c r="D61" s="25" t="s">
        <v>193</v>
      </c>
      <c r="E61" s="10"/>
      <c r="F61" s="10"/>
      <c r="G61" s="10"/>
      <c r="H61" s="10"/>
      <c r="I61" s="10"/>
      <c r="J61" s="10"/>
      <c r="K61" s="10" t="s">
        <v>687</v>
      </c>
      <c r="L61" s="10" t="s">
        <v>688</v>
      </c>
      <c r="M61" s="10" t="s">
        <v>689</v>
      </c>
      <c r="N61" s="9">
        <v>0</v>
      </c>
      <c r="O61" s="9">
        <v>0</v>
      </c>
      <c r="P61" s="9">
        <v>49900</v>
      </c>
      <c r="Q61" s="9">
        <v>100000</v>
      </c>
      <c r="R61" s="9">
        <v>110600</v>
      </c>
    </row>
    <row r="62" spans="1:18" s="3" customFormat="1" ht="84" customHeight="1">
      <c r="A62" s="22"/>
      <c r="B62" s="20" t="s">
        <v>633</v>
      </c>
      <c r="C62" s="22"/>
      <c r="D62" s="25" t="s">
        <v>166</v>
      </c>
      <c r="E62" s="10"/>
      <c r="F62" s="10"/>
      <c r="G62" s="10"/>
      <c r="H62" s="10"/>
      <c r="I62" s="10"/>
      <c r="J62" s="10"/>
      <c r="K62" s="10" t="s">
        <v>802</v>
      </c>
      <c r="L62" s="10" t="s">
        <v>592</v>
      </c>
      <c r="M62" s="10" t="s">
        <v>533</v>
      </c>
      <c r="N62" s="9">
        <v>0</v>
      </c>
      <c r="O62" s="9">
        <v>0</v>
      </c>
      <c r="P62" s="9">
        <v>0</v>
      </c>
      <c r="Q62" s="9">
        <v>150000</v>
      </c>
      <c r="R62" s="9">
        <v>165900</v>
      </c>
    </row>
    <row r="63" spans="1:18" s="3" customFormat="1" ht="77.25" customHeight="1">
      <c r="A63" s="23"/>
      <c r="B63" s="102" t="s">
        <v>740</v>
      </c>
      <c r="C63" s="22"/>
      <c r="D63" s="24" t="s">
        <v>193</v>
      </c>
      <c r="E63" s="10"/>
      <c r="F63" s="10"/>
      <c r="G63" s="10"/>
      <c r="H63" s="10"/>
      <c r="I63" s="10"/>
      <c r="J63" s="10"/>
      <c r="K63" s="95" t="s">
        <v>709</v>
      </c>
      <c r="L63" s="95" t="s">
        <v>425</v>
      </c>
      <c r="M63" s="95" t="s">
        <v>703</v>
      </c>
      <c r="N63" s="26"/>
      <c r="O63" s="26"/>
      <c r="P63" s="26">
        <v>1130000</v>
      </c>
      <c r="Q63" s="26"/>
      <c r="R63" s="26"/>
    </row>
    <row r="64" spans="1:18" s="3" customFormat="1" ht="78" customHeight="1">
      <c r="A64" s="109"/>
      <c r="B64" s="117" t="s">
        <v>794</v>
      </c>
      <c r="C64" s="22"/>
      <c r="D64" s="24" t="s">
        <v>193</v>
      </c>
      <c r="E64" s="10"/>
      <c r="F64" s="10"/>
      <c r="G64" s="10"/>
      <c r="H64" s="10"/>
      <c r="I64" s="10"/>
      <c r="J64" s="10"/>
      <c r="K64" s="99" t="s">
        <v>805</v>
      </c>
      <c r="L64" s="99" t="s">
        <v>60</v>
      </c>
      <c r="M64" s="99" t="s">
        <v>806</v>
      </c>
      <c r="N64" s="26"/>
      <c r="O64" s="26"/>
      <c r="P64" s="26">
        <v>3173500</v>
      </c>
      <c r="Q64" s="26"/>
      <c r="R64" s="26"/>
    </row>
    <row r="65" spans="1:18" s="3" customFormat="1" ht="110.25" customHeight="1">
      <c r="A65" s="110"/>
      <c r="B65" s="118"/>
      <c r="C65" s="22"/>
      <c r="D65" s="45" t="s">
        <v>597</v>
      </c>
      <c r="E65" s="10"/>
      <c r="F65" s="10"/>
      <c r="G65" s="10"/>
      <c r="H65" s="10"/>
      <c r="I65" s="10"/>
      <c r="J65" s="10"/>
      <c r="K65" s="101" t="s">
        <v>803</v>
      </c>
      <c r="L65" s="101" t="s">
        <v>60</v>
      </c>
      <c r="M65" s="101" t="s">
        <v>804</v>
      </c>
      <c r="N65" s="46"/>
      <c r="O65" s="46"/>
      <c r="P65" s="46">
        <v>182800</v>
      </c>
      <c r="Q65" s="46"/>
      <c r="R65" s="46"/>
    </row>
    <row r="66" spans="1:18" s="3" customFormat="1" ht="78" customHeight="1">
      <c r="A66" s="109"/>
      <c r="B66" s="117" t="s">
        <v>807</v>
      </c>
      <c r="C66" s="22"/>
      <c r="D66" s="111" t="s">
        <v>193</v>
      </c>
      <c r="E66" s="10"/>
      <c r="F66" s="10"/>
      <c r="G66" s="10"/>
      <c r="H66" s="10"/>
      <c r="I66" s="10"/>
      <c r="J66" s="10"/>
      <c r="K66" s="98" t="s">
        <v>709</v>
      </c>
      <c r="L66" s="99" t="s">
        <v>425</v>
      </c>
      <c r="M66" s="99" t="s">
        <v>703</v>
      </c>
      <c r="N66" s="115">
        <v>0</v>
      </c>
      <c r="O66" s="115">
        <v>0</v>
      </c>
      <c r="P66" s="115">
        <v>6028.8</v>
      </c>
      <c r="Q66" s="115">
        <v>0</v>
      </c>
      <c r="R66" s="115">
        <v>0</v>
      </c>
    </row>
    <row r="67" spans="1:18" s="3" customFormat="1" ht="113.25" customHeight="1">
      <c r="A67" s="110"/>
      <c r="B67" s="118"/>
      <c r="C67" s="22"/>
      <c r="D67" s="112"/>
      <c r="E67" s="10"/>
      <c r="F67" s="10"/>
      <c r="G67" s="10"/>
      <c r="H67" s="10"/>
      <c r="I67" s="10"/>
      <c r="J67" s="10"/>
      <c r="K67" s="100" t="s">
        <v>710</v>
      </c>
      <c r="L67" s="101" t="s">
        <v>592</v>
      </c>
      <c r="M67" s="101" t="s">
        <v>711</v>
      </c>
      <c r="N67" s="116"/>
      <c r="O67" s="116"/>
      <c r="P67" s="116"/>
      <c r="Q67" s="116"/>
      <c r="R67" s="116"/>
    </row>
    <row r="68" spans="1:18" s="2" customFormat="1" ht="38.25" customHeight="1">
      <c r="A68" s="34" t="s">
        <v>148</v>
      </c>
      <c r="B68" s="35" t="s">
        <v>149</v>
      </c>
      <c r="C68" s="34"/>
      <c r="D68" s="25"/>
      <c r="E68" s="10"/>
      <c r="F68" s="10"/>
      <c r="G68" s="10"/>
      <c r="H68" s="10"/>
      <c r="I68" s="10"/>
      <c r="J68" s="10"/>
      <c r="K68" s="10"/>
      <c r="L68" s="10"/>
      <c r="M68" s="10"/>
      <c r="N68" s="9"/>
      <c r="O68" s="9"/>
      <c r="P68" s="9"/>
      <c r="Q68" s="48"/>
      <c r="R68" s="48"/>
    </row>
    <row r="69" spans="1:18" s="2" customFormat="1" ht="39" customHeight="1">
      <c r="A69" s="34" t="s">
        <v>38</v>
      </c>
      <c r="B69" s="35" t="s">
        <v>462</v>
      </c>
      <c r="C69" s="34"/>
      <c r="D69" s="25"/>
      <c r="E69" s="10"/>
      <c r="F69" s="10"/>
      <c r="G69" s="10"/>
      <c r="H69" s="10"/>
      <c r="I69" s="10"/>
      <c r="J69" s="10"/>
      <c r="K69" s="10"/>
      <c r="L69" s="10"/>
      <c r="M69" s="10"/>
      <c r="N69" s="9"/>
      <c r="O69" s="9"/>
      <c r="P69" s="9"/>
      <c r="Q69" s="48"/>
      <c r="R69" s="48"/>
    </row>
    <row r="70" spans="1:18" s="2" customFormat="1" ht="84" customHeight="1">
      <c r="A70" s="34" t="s">
        <v>477</v>
      </c>
      <c r="B70" s="35" t="s">
        <v>415</v>
      </c>
      <c r="C70" s="34"/>
      <c r="D70" s="25"/>
      <c r="E70" s="10"/>
      <c r="F70" s="10"/>
      <c r="G70" s="10"/>
      <c r="H70" s="10"/>
      <c r="I70" s="10"/>
      <c r="J70" s="10"/>
      <c r="K70" s="10"/>
      <c r="L70" s="10"/>
      <c r="M70" s="10"/>
      <c r="N70" s="16">
        <f>SUM(N71:N113)</f>
        <v>172984130.73000002</v>
      </c>
      <c r="O70" s="16">
        <f>SUM(O71:O113)</f>
        <v>165088993.17</v>
      </c>
      <c r="P70" s="16">
        <f>SUM(P71:P113)</f>
        <v>203832440.61</v>
      </c>
      <c r="Q70" s="16">
        <f>SUM(Q71:Q113)</f>
        <v>195330400</v>
      </c>
      <c r="R70" s="16">
        <f>SUM(R71:R113)</f>
        <v>195673900</v>
      </c>
    </row>
    <row r="71" spans="1:18" s="2" customFormat="1" ht="76.5" customHeight="1" hidden="1">
      <c r="A71" s="34"/>
      <c r="B71" s="20"/>
      <c r="C71" s="34"/>
      <c r="D71" s="25"/>
      <c r="E71" s="10"/>
      <c r="F71" s="10"/>
      <c r="G71" s="10"/>
      <c r="H71" s="10"/>
      <c r="I71" s="10"/>
      <c r="J71" s="10"/>
      <c r="K71" s="10"/>
      <c r="L71" s="10"/>
      <c r="M71" s="10"/>
      <c r="N71" s="9"/>
      <c r="O71" s="9"/>
      <c r="P71" s="9"/>
      <c r="Q71" s="48"/>
      <c r="R71" s="48"/>
    </row>
    <row r="72" spans="1:18" s="3" customFormat="1" ht="72.75" customHeight="1">
      <c r="A72" s="125"/>
      <c r="B72" s="127" t="s">
        <v>12</v>
      </c>
      <c r="C72" s="125"/>
      <c r="D72" s="126" t="s">
        <v>13</v>
      </c>
      <c r="E72" s="10" t="s">
        <v>353</v>
      </c>
      <c r="F72" s="10" t="s">
        <v>375</v>
      </c>
      <c r="G72" s="10" t="s">
        <v>354</v>
      </c>
      <c r="H72" s="122" t="s">
        <v>256</v>
      </c>
      <c r="I72" s="122" t="s">
        <v>268</v>
      </c>
      <c r="J72" s="122" t="s">
        <v>20</v>
      </c>
      <c r="K72" s="15" t="s">
        <v>634</v>
      </c>
      <c r="L72" s="15" t="s">
        <v>233</v>
      </c>
      <c r="M72" s="15" t="s">
        <v>352</v>
      </c>
      <c r="N72" s="115">
        <f>69725879.7+2487100</f>
        <v>72212979.7</v>
      </c>
      <c r="O72" s="115">
        <f>69707189.49+2487099.72</f>
        <v>72194289.21</v>
      </c>
      <c r="P72" s="115">
        <v>75586658.11</v>
      </c>
      <c r="Q72" s="115">
        <v>93223200</v>
      </c>
      <c r="R72" s="115">
        <v>87837000</v>
      </c>
    </row>
    <row r="73" spans="1:18" s="3" customFormat="1" ht="36" customHeight="1">
      <c r="A73" s="125"/>
      <c r="B73" s="127"/>
      <c r="C73" s="125"/>
      <c r="D73" s="126"/>
      <c r="E73" s="50"/>
      <c r="F73" s="50"/>
      <c r="G73" s="50"/>
      <c r="H73" s="122"/>
      <c r="I73" s="122"/>
      <c r="J73" s="122"/>
      <c r="K73" s="50" t="s">
        <v>226</v>
      </c>
      <c r="L73" s="50" t="s">
        <v>227</v>
      </c>
      <c r="M73" s="50" t="s">
        <v>608</v>
      </c>
      <c r="N73" s="116"/>
      <c r="O73" s="116"/>
      <c r="P73" s="116"/>
      <c r="Q73" s="116"/>
      <c r="R73" s="116"/>
    </row>
    <row r="74" spans="1:18" s="3" customFormat="1" ht="39.75" customHeight="1">
      <c r="A74" s="125"/>
      <c r="B74" s="127" t="s">
        <v>187</v>
      </c>
      <c r="C74" s="125"/>
      <c r="D74" s="24" t="s">
        <v>13</v>
      </c>
      <c r="E74" s="122" t="s">
        <v>113</v>
      </c>
      <c r="F74" s="122" t="s">
        <v>228</v>
      </c>
      <c r="G74" s="122" t="s">
        <v>115</v>
      </c>
      <c r="H74" s="122" t="s">
        <v>256</v>
      </c>
      <c r="I74" s="122" t="s">
        <v>229</v>
      </c>
      <c r="J74" s="135" t="s">
        <v>230</v>
      </c>
      <c r="K74" s="122" t="s">
        <v>253</v>
      </c>
      <c r="L74" s="122" t="s">
        <v>231</v>
      </c>
      <c r="M74" s="122" t="s">
        <v>352</v>
      </c>
      <c r="N74" s="26">
        <v>209150</v>
      </c>
      <c r="O74" s="26">
        <v>209150</v>
      </c>
      <c r="P74" s="26">
        <v>206250</v>
      </c>
      <c r="Q74" s="26">
        <v>205000</v>
      </c>
      <c r="R74" s="26">
        <v>226700</v>
      </c>
    </row>
    <row r="75" spans="1:18" s="3" customFormat="1" ht="36" customHeight="1">
      <c r="A75" s="125"/>
      <c r="B75" s="127"/>
      <c r="C75" s="125"/>
      <c r="D75" s="45" t="s">
        <v>597</v>
      </c>
      <c r="E75" s="122"/>
      <c r="F75" s="122"/>
      <c r="G75" s="122"/>
      <c r="H75" s="122"/>
      <c r="I75" s="122"/>
      <c r="J75" s="122"/>
      <c r="K75" s="122"/>
      <c r="L75" s="122"/>
      <c r="M75" s="122"/>
      <c r="N75" s="46">
        <v>119900</v>
      </c>
      <c r="O75" s="46">
        <v>119900</v>
      </c>
      <c r="P75" s="46">
        <v>116450</v>
      </c>
      <c r="Q75" s="46">
        <v>117000</v>
      </c>
      <c r="R75" s="46">
        <v>129400</v>
      </c>
    </row>
    <row r="76" spans="1:18" s="3" customFormat="1" ht="71.25" customHeight="1" hidden="1">
      <c r="A76" s="22"/>
      <c r="B76" s="20" t="s">
        <v>97</v>
      </c>
      <c r="C76" s="22"/>
      <c r="D76" s="25" t="s">
        <v>597</v>
      </c>
      <c r="E76" s="10"/>
      <c r="F76" s="10"/>
      <c r="G76" s="10"/>
      <c r="H76" s="10"/>
      <c r="I76" s="10"/>
      <c r="J76" s="10"/>
      <c r="K76" s="10" t="s">
        <v>577</v>
      </c>
      <c r="L76" s="10" t="s">
        <v>635</v>
      </c>
      <c r="M76" s="10" t="s">
        <v>636</v>
      </c>
      <c r="N76" s="9">
        <v>0</v>
      </c>
      <c r="O76" s="9">
        <v>0</v>
      </c>
      <c r="P76" s="9">
        <f>425000-10500-414500</f>
        <v>0</v>
      </c>
      <c r="Q76" s="9">
        <v>0</v>
      </c>
      <c r="R76" s="9">
        <v>0</v>
      </c>
    </row>
    <row r="77" spans="1:18" s="3" customFormat="1" ht="75" customHeight="1">
      <c r="A77" s="109"/>
      <c r="B77" s="117" t="s">
        <v>489</v>
      </c>
      <c r="C77" s="22"/>
      <c r="D77" s="111" t="s">
        <v>597</v>
      </c>
      <c r="E77" s="10" t="s">
        <v>353</v>
      </c>
      <c r="F77" s="10" t="s">
        <v>375</v>
      </c>
      <c r="G77" s="10" t="s">
        <v>354</v>
      </c>
      <c r="H77" s="10" t="s">
        <v>256</v>
      </c>
      <c r="I77" s="10" t="s">
        <v>268</v>
      </c>
      <c r="J77" s="18" t="s">
        <v>230</v>
      </c>
      <c r="K77" s="15" t="s">
        <v>808</v>
      </c>
      <c r="L77" s="15" t="s">
        <v>446</v>
      </c>
      <c r="M77" s="15" t="s">
        <v>533</v>
      </c>
      <c r="N77" s="113">
        <f>42217382.28+2717377.19+262600</f>
        <v>45197359.47</v>
      </c>
      <c r="O77" s="113">
        <f>42204333.24+1908937.19+262599.52</f>
        <v>44375869.95</v>
      </c>
      <c r="P77" s="115">
        <v>46898956.34</v>
      </c>
      <c r="Q77" s="115">
        <v>46703200</v>
      </c>
      <c r="R77" s="115">
        <v>51057000</v>
      </c>
    </row>
    <row r="78" spans="1:18" s="3" customFormat="1" ht="42" customHeight="1">
      <c r="A78" s="110"/>
      <c r="B78" s="118"/>
      <c r="C78" s="22"/>
      <c r="D78" s="112"/>
      <c r="E78" s="10"/>
      <c r="F78" s="10"/>
      <c r="G78" s="10"/>
      <c r="H78" s="10"/>
      <c r="I78" s="10"/>
      <c r="J78" s="18"/>
      <c r="K78" s="50" t="s">
        <v>712</v>
      </c>
      <c r="L78" s="50" t="s">
        <v>60</v>
      </c>
      <c r="M78" s="50" t="s">
        <v>713</v>
      </c>
      <c r="N78" s="114"/>
      <c r="O78" s="114"/>
      <c r="P78" s="116"/>
      <c r="Q78" s="116"/>
      <c r="R78" s="116"/>
    </row>
    <row r="79" spans="1:18" s="3" customFormat="1" ht="51" customHeight="1">
      <c r="A79" s="22"/>
      <c r="B79" s="20" t="s">
        <v>637</v>
      </c>
      <c r="C79" s="22"/>
      <c r="D79" s="25" t="s">
        <v>597</v>
      </c>
      <c r="E79" s="10" t="s">
        <v>113</v>
      </c>
      <c r="F79" s="10" t="s">
        <v>114</v>
      </c>
      <c r="G79" s="10" t="s">
        <v>115</v>
      </c>
      <c r="H79" s="10" t="s">
        <v>256</v>
      </c>
      <c r="I79" s="10" t="s">
        <v>268</v>
      </c>
      <c r="J79" s="10" t="s">
        <v>230</v>
      </c>
      <c r="K79" s="10" t="s">
        <v>494</v>
      </c>
      <c r="L79" s="10" t="s">
        <v>564</v>
      </c>
      <c r="M79" s="10" t="s">
        <v>352</v>
      </c>
      <c r="N79" s="9">
        <v>1000400</v>
      </c>
      <c r="O79" s="9">
        <v>968173.34</v>
      </c>
      <c r="P79" s="9">
        <v>1161127.84</v>
      </c>
      <c r="Q79" s="9">
        <v>1435000</v>
      </c>
      <c r="R79" s="9">
        <v>1587100</v>
      </c>
    </row>
    <row r="80" spans="1:18" s="3" customFormat="1" ht="28.5" customHeight="1">
      <c r="A80" s="125"/>
      <c r="B80" s="127" t="s">
        <v>112</v>
      </c>
      <c r="C80" s="22"/>
      <c r="D80" s="24" t="s">
        <v>13</v>
      </c>
      <c r="E80" s="10"/>
      <c r="F80" s="10"/>
      <c r="G80" s="10"/>
      <c r="H80" s="10"/>
      <c r="I80" s="10"/>
      <c r="J80" s="10"/>
      <c r="K80" s="122" t="s">
        <v>809</v>
      </c>
      <c r="L80" s="122" t="s">
        <v>638</v>
      </c>
      <c r="M80" s="135" t="s">
        <v>574</v>
      </c>
      <c r="N80" s="26">
        <v>713176.35</v>
      </c>
      <c r="O80" s="26">
        <v>703166.82</v>
      </c>
      <c r="P80" s="26">
        <v>1505614.55</v>
      </c>
      <c r="Q80" s="63">
        <v>1425000</v>
      </c>
      <c r="R80" s="26">
        <v>1576100</v>
      </c>
    </row>
    <row r="81" spans="1:18" s="3" customFormat="1" ht="28.5" customHeight="1">
      <c r="A81" s="125"/>
      <c r="B81" s="127"/>
      <c r="C81" s="22"/>
      <c r="D81" s="42" t="s">
        <v>597</v>
      </c>
      <c r="E81" s="10"/>
      <c r="F81" s="10"/>
      <c r="G81" s="10"/>
      <c r="H81" s="10"/>
      <c r="I81" s="10"/>
      <c r="J81" s="10"/>
      <c r="K81" s="122"/>
      <c r="L81" s="122"/>
      <c r="M81" s="135"/>
      <c r="N81" s="43">
        <v>0</v>
      </c>
      <c r="O81" s="43">
        <v>0</v>
      </c>
      <c r="P81" s="43">
        <v>8688548.3</v>
      </c>
      <c r="Q81" s="64">
        <v>5223000</v>
      </c>
      <c r="R81" s="43">
        <v>5776600</v>
      </c>
    </row>
    <row r="82" spans="1:18" s="3" customFormat="1" ht="28.5" customHeight="1">
      <c r="A82" s="125"/>
      <c r="B82" s="127"/>
      <c r="C82" s="22"/>
      <c r="D82" s="45" t="s">
        <v>597</v>
      </c>
      <c r="E82" s="10"/>
      <c r="F82" s="10"/>
      <c r="G82" s="10"/>
      <c r="H82" s="10"/>
      <c r="I82" s="10"/>
      <c r="J82" s="10"/>
      <c r="K82" s="122"/>
      <c r="L82" s="122"/>
      <c r="M82" s="135"/>
      <c r="N82" s="46">
        <v>0</v>
      </c>
      <c r="O82" s="46">
        <v>0</v>
      </c>
      <c r="P82" s="46">
        <v>577798.86</v>
      </c>
      <c r="Q82" s="65">
        <v>450000</v>
      </c>
      <c r="R82" s="46">
        <v>497700</v>
      </c>
    </row>
    <row r="83" spans="1:18" s="3" customFormat="1" ht="64.5" customHeight="1">
      <c r="A83" s="22"/>
      <c r="B83" s="20" t="s">
        <v>83</v>
      </c>
      <c r="C83" s="22"/>
      <c r="D83" s="25" t="s">
        <v>597</v>
      </c>
      <c r="E83" s="10"/>
      <c r="F83" s="10"/>
      <c r="G83" s="10"/>
      <c r="H83" s="10"/>
      <c r="I83" s="10"/>
      <c r="J83" s="10"/>
      <c r="K83" s="10" t="s">
        <v>279</v>
      </c>
      <c r="L83" s="10" t="s">
        <v>60</v>
      </c>
      <c r="M83" s="10" t="s">
        <v>280</v>
      </c>
      <c r="N83" s="9">
        <v>0</v>
      </c>
      <c r="O83" s="9">
        <v>0</v>
      </c>
      <c r="P83" s="9">
        <v>0</v>
      </c>
      <c r="Q83" s="9">
        <f>62000-53000</f>
        <v>9000</v>
      </c>
      <c r="R83" s="9">
        <v>10000</v>
      </c>
    </row>
    <row r="84" spans="1:18" s="3" customFormat="1" ht="76.5" customHeight="1">
      <c r="A84" s="22"/>
      <c r="B84" s="20" t="s">
        <v>56</v>
      </c>
      <c r="C84" s="22"/>
      <c r="D84" s="25" t="s">
        <v>597</v>
      </c>
      <c r="E84" s="10"/>
      <c r="F84" s="10"/>
      <c r="G84" s="10"/>
      <c r="H84" s="10"/>
      <c r="I84" s="10"/>
      <c r="J84" s="10"/>
      <c r="K84" s="10" t="s">
        <v>126</v>
      </c>
      <c r="L84" s="10" t="s">
        <v>60</v>
      </c>
      <c r="M84" s="10" t="s">
        <v>255</v>
      </c>
      <c r="N84" s="9">
        <v>126381</v>
      </c>
      <c r="O84" s="9">
        <v>126381</v>
      </c>
      <c r="P84" s="9">
        <v>96215</v>
      </c>
      <c r="Q84" s="9">
        <v>182000</v>
      </c>
      <c r="R84" s="9">
        <v>201300</v>
      </c>
    </row>
    <row r="85" spans="1:18" s="3" customFormat="1" ht="105.75" customHeight="1">
      <c r="A85" s="22"/>
      <c r="B85" s="20" t="s">
        <v>205</v>
      </c>
      <c r="C85" s="22"/>
      <c r="D85" s="25" t="s">
        <v>597</v>
      </c>
      <c r="E85" s="10"/>
      <c r="F85" s="10"/>
      <c r="G85" s="10"/>
      <c r="H85" s="10"/>
      <c r="I85" s="10"/>
      <c r="J85" s="10"/>
      <c r="K85" s="10" t="s">
        <v>330</v>
      </c>
      <c r="L85" s="10" t="s">
        <v>175</v>
      </c>
      <c r="M85" s="10" t="s">
        <v>639</v>
      </c>
      <c r="N85" s="9">
        <v>1196600</v>
      </c>
      <c r="O85" s="9">
        <v>1196600</v>
      </c>
      <c r="P85" s="9">
        <v>0</v>
      </c>
      <c r="Q85" s="9">
        <v>0</v>
      </c>
      <c r="R85" s="9">
        <v>0</v>
      </c>
    </row>
    <row r="86" spans="1:18" s="3" customFormat="1" ht="96.75" customHeight="1">
      <c r="A86" s="109"/>
      <c r="B86" s="117" t="s">
        <v>254</v>
      </c>
      <c r="C86" s="22"/>
      <c r="D86" s="111" t="s">
        <v>597</v>
      </c>
      <c r="E86" s="10"/>
      <c r="F86" s="10"/>
      <c r="G86" s="10"/>
      <c r="H86" s="10"/>
      <c r="I86" s="10"/>
      <c r="J86" s="10"/>
      <c r="K86" s="15" t="s">
        <v>330</v>
      </c>
      <c r="L86" s="15" t="s">
        <v>175</v>
      </c>
      <c r="M86" s="15" t="s">
        <v>639</v>
      </c>
      <c r="N86" s="115">
        <v>182328</v>
      </c>
      <c r="O86" s="115">
        <v>182328</v>
      </c>
      <c r="P86" s="115">
        <v>0</v>
      </c>
      <c r="Q86" s="115">
        <v>0</v>
      </c>
      <c r="R86" s="115">
        <v>0</v>
      </c>
    </row>
    <row r="87" spans="1:18" s="3" customFormat="1" ht="87.75" customHeight="1">
      <c r="A87" s="110"/>
      <c r="B87" s="118"/>
      <c r="C87" s="22"/>
      <c r="D87" s="112"/>
      <c r="E87" s="10"/>
      <c r="F87" s="10"/>
      <c r="G87" s="10"/>
      <c r="H87" s="10"/>
      <c r="I87" s="10"/>
      <c r="J87" s="10"/>
      <c r="K87" s="50" t="s">
        <v>640</v>
      </c>
      <c r="L87" s="50" t="s">
        <v>641</v>
      </c>
      <c r="M87" s="21" t="s">
        <v>642</v>
      </c>
      <c r="N87" s="116"/>
      <c r="O87" s="116"/>
      <c r="P87" s="116"/>
      <c r="Q87" s="116"/>
      <c r="R87" s="116"/>
    </row>
    <row r="88" spans="1:18" s="3" customFormat="1" ht="99.75" customHeight="1">
      <c r="A88" s="22"/>
      <c r="B88" s="20" t="s">
        <v>98</v>
      </c>
      <c r="C88" s="22"/>
      <c r="D88" s="25" t="s">
        <v>597</v>
      </c>
      <c r="E88" s="10"/>
      <c r="F88" s="10"/>
      <c r="G88" s="10"/>
      <c r="H88" s="10"/>
      <c r="I88" s="10"/>
      <c r="J88" s="10"/>
      <c r="K88" s="10" t="s">
        <v>330</v>
      </c>
      <c r="L88" s="10" t="s">
        <v>176</v>
      </c>
      <c r="M88" s="18" t="s">
        <v>504</v>
      </c>
      <c r="N88" s="9">
        <v>671250</v>
      </c>
      <c r="O88" s="9">
        <v>671250</v>
      </c>
      <c r="P88" s="9">
        <v>0</v>
      </c>
      <c r="Q88" s="47">
        <v>0</v>
      </c>
      <c r="R88" s="47">
        <v>0</v>
      </c>
    </row>
    <row r="89" spans="1:18" s="3" customFormat="1" ht="86.25" customHeight="1">
      <c r="A89" s="22"/>
      <c r="B89" s="20" t="s">
        <v>222</v>
      </c>
      <c r="C89" s="22"/>
      <c r="D89" s="25" t="s">
        <v>597</v>
      </c>
      <c r="E89" s="10" t="s">
        <v>113</v>
      </c>
      <c r="F89" s="10" t="s">
        <v>114</v>
      </c>
      <c r="G89" s="10" t="s">
        <v>115</v>
      </c>
      <c r="H89" s="10" t="s">
        <v>536</v>
      </c>
      <c r="I89" s="10" t="s">
        <v>537</v>
      </c>
      <c r="J89" s="10" t="s">
        <v>244</v>
      </c>
      <c r="K89" s="10" t="s">
        <v>810</v>
      </c>
      <c r="L89" s="10" t="s">
        <v>60</v>
      </c>
      <c r="M89" s="18" t="s">
        <v>533</v>
      </c>
      <c r="N89" s="9">
        <v>2686470.78</v>
      </c>
      <c r="O89" s="9">
        <v>2686470.78</v>
      </c>
      <c r="P89" s="9">
        <f>2496000+832000</f>
        <v>3328000</v>
      </c>
      <c r="Q89" s="9">
        <v>3563000</v>
      </c>
      <c r="R89" s="9">
        <v>3563000</v>
      </c>
    </row>
    <row r="90" spans="1:18" s="3" customFormat="1" ht="148.5" customHeight="1">
      <c r="A90" s="22"/>
      <c r="B90" s="20" t="s">
        <v>62</v>
      </c>
      <c r="C90" s="22"/>
      <c r="D90" s="25" t="s">
        <v>597</v>
      </c>
      <c r="E90" s="10"/>
      <c r="F90" s="10"/>
      <c r="G90" s="10"/>
      <c r="H90" s="10"/>
      <c r="I90" s="10"/>
      <c r="J90" s="10"/>
      <c r="K90" s="10" t="s">
        <v>811</v>
      </c>
      <c r="L90" s="10" t="s">
        <v>467</v>
      </c>
      <c r="M90" s="18" t="s">
        <v>468</v>
      </c>
      <c r="N90" s="9">
        <v>11500000</v>
      </c>
      <c r="O90" s="9">
        <v>4500000</v>
      </c>
      <c r="P90" s="9">
        <v>7000000</v>
      </c>
      <c r="Q90" s="47">
        <v>0</v>
      </c>
      <c r="R90" s="47">
        <v>0</v>
      </c>
    </row>
    <row r="91" spans="1:18" s="3" customFormat="1" ht="65.25" customHeight="1" hidden="1" outlineLevel="1">
      <c r="A91" s="22"/>
      <c r="B91" s="20" t="s">
        <v>475</v>
      </c>
      <c r="C91" s="22"/>
      <c r="D91" s="25" t="s">
        <v>597</v>
      </c>
      <c r="E91" s="10"/>
      <c r="F91" s="10"/>
      <c r="G91" s="10"/>
      <c r="H91" s="10"/>
      <c r="I91" s="10"/>
      <c r="J91" s="10"/>
      <c r="K91" s="10" t="s">
        <v>424</v>
      </c>
      <c r="L91" s="10" t="s">
        <v>425</v>
      </c>
      <c r="M91" s="18" t="s">
        <v>363</v>
      </c>
      <c r="N91" s="9">
        <v>0</v>
      </c>
      <c r="O91" s="9"/>
      <c r="P91" s="9">
        <v>0</v>
      </c>
      <c r="Q91" s="9">
        <v>0</v>
      </c>
      <c r="R91" s="9">
        <v>0</v>
      </c>
    </row>
    <row r="92" spans="1:18" s="3" customFormat="1" ht="74.25" customHeight="1" hidden="1" outlineLevel="1">
      <c r="A92" s="22"/>
      <c r="B92" s="20" t="s">
        <v>0</v>
      </c>
      <c r="C92" s="22"/>
      <c r="D92" s="25" t="s">
        <v>597</v>
      </c>
      <c r="E92" s="10"/>
      <c r="F92" s="10"/>
      <c r="G92" s="10"/>
      <c r="H92" s="10"/>
      <c r="I92" s="10"/>
      <c r="J92" s="10"/>
      <c r="K92" s="10" t="s">
        <v>529</v>
      </c>
      <c r="L92" s="10" t="s">
        <v>1</v>
      </c>
      <c r="M92" s="18" t="s">
        <v>608</v>
      </c>
      <c r="N92" s="9">
        <v>0</v>
      </c>
      <c r="O92" s="9"/>
      <c r="P92" s="9">
        <v>0</v>
      </c>
      <c r="Q92" s="9">
        <v>0</v>
      </c>
      <c r="R92" s="9">
        <v>0</v>
      </c>
    </row>
    <row r="93" spans="1:18" s="3" customFormat="1" ht="73.5" customHeight="1" hidden="1" outlineLevel="1">
      <c r="A93" s="22"/>
      <c r="B93" s="20" t="s">
        <v>498</v>
      </c>
      <c r="C93" s="22"/>
      <c r="D93" s="25" t="s">
        <v>597</v>
      </c>
      <c r="E93" s="10"/>
      <c r="F93" s="10"/>
      <c r="G93" s="10"/>
      <c r="H93" s="10"/>
      <c r="I93" s="10"/>
      <c r="J93" s="10"/>
      <c r="K93" s="10" t="s">
        <v>529</v>
      </c>
      <c r="L93" s="10" t="s">
        <v>1</v>
      </c>
      <c r="M93" s="18" t="s">
        <v>608</v>
      </c>
      <c r="N93" s="9">
        <v>0</v>
      </c>
      <c r="O93" s="9"/>
      <c r="P93" s="9">
        <v>0</v>
      </c>
      <c r="Q93" s="9">
        <v>0</v>
      </c>
      <c r="R93" s="9">
        <v>0</v>
      </c>
    </row>
    <row r="94" spans="1:18" s="3" customFormat="1" ht="89.25" customHeight="1" collapsed="1">
      <c r="A94" s="22"/>
      <c r="B94" s="20" t="s">
        <v>340</v>
      </c>
      <c r="C94" s="22"/>
      <c r="D94" s="25" t="s">
        <v>597</v>
      </c>
      <c r="E94" s="10"/>
      <c r="F94" s="10"/>
      <c r="G94" s="10"/>
      <c r="H94" s="10"/>
      <c r="I94" s="10"/>
      <c r="J94" s="10"/>
      <c r="K94" s="10" t="s">
        <v>320</v>
      </c>
      <c r="L94" s="10" t="s">
        <v>425</v>
      </c>
      <c r="M94" s="10" t="s">
        <v>341</v>
      </c>
      <c r="N94" s="9">
        <v>120000</v>
      </c>
      <c r="O94" s="9">
        <v>120000</v>
      </c>
      <c r="P94" s="9">
        <v>0</v>
      </c>
      <c r="Q94" s="9">
        <v>0</v>
      </c>
      <c r="R94" s="9">
        <v>0</v>
      </c>
    </row>
    <row r="95" spans="1:18" s="3" customFormat="1" ht="64.5" customHeight="1">
      <c r="A95" s="22"/>
      <c r="B95" s="20" t="s">
        <v>505</v>
      </c>
      <c r="C95" s="22"/>
      <c r="D95" s="25" t="s">
        <v>597</v>
      </c>
      <c r="E95" s="10" t="s">
        <v>113</v>
      </c>
      <c r="F95" s="10" t="s">
        <v>419</v>
      </c>
      <c r="G95" s="10" t="s">
        <v>115</v>
      </c>
      <c r="H95" s="10" t="s">
        <v>256</v>
      </c>
      <c r="I95" s="10" t="s">
        <v>268</v>
      </c>
      <c r="J95" s="10" t="s">
        <v>230</v>
      </c>
      <c r="K95" s="10" t="s">
        <v>232</v>
      </c>
      <c r="L95" s="10" t="s">
        <v>233</v>
      </c>
      <c r="M95" s="18" t="s">
        <v>352</v>
      </c>
      <c r="N95" s="9">
        <v>30217835.43</v>
      </c>
      <c r="O95" s="9">
        <v>30217496.34</v>
      </c>
      <c r="P95" s="9">
        <v>30863183.61</v>
      </c>
      <c r="Q95" s="9">
        <v>35361700</v>
      </c>
      <c r="R95" s="9">
        <v>34463000</v>
      </c>
    </row>
    <row r="96" spans="1:18" s="3" customFormat="1" ht="86.25" customHeight="1">
      <c r="A96" s="22"/>
      <c r="B96" s="20" t="s">
        <v>591</v>
      </c>
      <c r="C96" s="22"/>
      <c r="D96" s="25" t="s">
        <v>597</v>
      </c>
      <c r="E96" s="10" t="s">
        <v>113</v>
      </c>
      <c r="F96" s="10" t="s">
        <v>114</v>
      </c>
      <c r="G96" s="10" t="s">
        <v>115</v>
      </c>
      <c r="H96" s="10"/>
      <c r="I96" s="10"/>
      <c r="J96" s="10"/>
      <c r="K96" s="10" t="s">
        <v>812</v>
      </c>
      <c r="L96" s="10" t="s">
        <v>60</v>
      </c>
      <c r="M96" s="18" t="s">
        <v>533</v>
      </c>
      <c r="N96" s="9">
        <v>3456900</v>
      </c>
      <c r="O96" s="9">
        <v>3444517.73</v>
      </c>
      <c r="P96" s="9">
        <v>3640894</v>
      </c>
      <c r="Q96" s="9">
        <v>3882000</v>
      </c>
      <c r="R96" s="9">
        <v>4293500</v>
      </c>
    </row>
    <row r="97" spans="1:18" s="3" customFormat="1" ht="84" customHeight="1">
      <c r="A97" s="22"/>
      <c r="B97" s="20" t="s">
        <v>643</v>
      </c>
      <c r="C97" s="22"/>
      <c r="D97" s="25" t="s">
        <v>597</v>
      </c>
      <c r="E97" s="10"/>
      <c r="F97" s="10"/>
      <c r="G97" s="10"/>
      <c r="H97" s="10"/>
      <c r="I97" s="10"/>
      <c r="J97" s="10"/>
      <c r="K97" s="10" t="s">
        <v>809</v>
      </c>
      <c r="L97" s="10" t="s">
        <v>635</v>
      </c>
      <c r="M97" s="10" t="s">
        <v>636</v>
      </c>
      <c r="N97" s="9">
        <v>0</v>
      </c>
      <c r="O97" s="9">
        <v>0</v>
      </c>
      <c r="P97" s="9">
        <v>0</v>
      </c>
      <c r="Q97" s="9">
        <v>378000</v>
      </c>
      <c r="R97" s="9">
        <v>0</v>
      </c>
    </row>
    <row r="98" spans="1:18" s="3" customFormat="1" ht="78" customHeight="1">
      <c r="A98" s="22"/>
      <c r="B98" s="20" t="s">
        <v>448</v>
      </c>
      <c r="C98" s="22"/>
      <c r="D98" s="25" t="s">
        <v>597</v>
      </c>
      <c r="E98" s="10"/>
      <c r="F98" s="10"/>
      <c r="G98" s="10"/>
      <c r="H98" s="10"/>
      <c r="I98" s="10"/>
      <c r="J98" s="10"/>
      <c r="K98" s="10" t="s">
        <v>257</v>
      </c>
      <c r="L98" s="10" t="s">
        <v>60</v>
      </c>
      <c r="M98" s="18" t="s">
        <v>574</v>
      </c>
      <c r="N98" s="9">
        <v>0</v>
      </c>
      <c r="O98" s="9">
        <v>0</v>
      </c>
      <c r="P98" s="9">
        <f>10866000+5345000</f>
        <v>16211000</v>
      </c>
      <c r="Q98" s="47">
        <v>0</v>
      </c>
      <c r="R98" s="47">
        <v>0</v>
      </c>
    </row>
    <row r="99" spans="1:18" s="3" customFormat="1" ht="102.75" customHeight="1">
      <c r="A99" s="22"/>
      <c r="B99" s="20" t="s">
        <v>8</v>
      </c>
      <c r="C99" s="22"/>
      <c r="D99" s="25" t="s">
        <v>597</v>
      </c>
      <c r="E99" s="10"/>
      <c r="F99" s="10"/>
      <c r="G99" s="10"/>
      <c r="H99" s="10"/>
      <c r="I99" s="10"/>
      <c r="J99" s="10"/>
      <c r="K99" s="10" t="s">
        <v>9</v>
      </c>
      <c r="L99" s="10" t="s">
        <v>425</v>
      </c>
      <c r="M99" s="18" t="s">
        <v>10</v>
      </c>
      <c r="N99" s="9">
        <v>0</v>
      </c>
      <c r="O99" s="9">
        <v>0</v>
      </c>
      <c r="P99" s="9">
        <v>105950</v>
      </c>
      <c r="Q99" s="47">
        <v>0</v>
      </c>
      <c r="R99" s="47">
        <v>0</v>
      </c>
    </row>
    <row r="100" spans="1:18" s="3" customFormat="1" ht="63.75" customHeight="1">
      <c r="A100" s="22"/>
      <c r="B100" s="20" t="s">
        <v>514</v>
      </c>
      <c r="C100" s="22"/>
      <c r="D100" s="25" t="s">
        <v>575</v>
      </c>
      <c r="E100" s="10"/>
      <c r="F100" s="10"/>
      <c r="G100" s="10"/>
      <c r="H100" s="10"/>
      <c r="I100" s="10"/>
      <c r="J100" s="10"/>
      <c r="K100" s="10" t="s">
        <v>400</v>
      </c>
      <c r="L100" s="10" t="s">
        <v>63</v>
      </c>
      <c r="M100" s="18" t="s">
        <v>84</v>
      </c>
      <c r="N100" s="9">
        <v>383000</v>
      </c>
      <c r="O100" s="9">
        <v>383000</v>
      </c>
      <c r="P100" s="9">
        <v>0</v>
      </c>
      <c r="Q100" s="47">
        <v>0</v>
      </c>
      <c r="R100" s="47">
        <v>0</v>
      </c>
    </row>
    <row r="101" spans="1:18" s="3" customFormat="1" ht="48" customHeight="1">
      <c r="A101" s="22"/>
      <c r="B101" s="20" t="s">
        <v>565</v>
      </c>
      <c r="C101" s="22"/>
      <c r="D101" s="25"/>
      <c r="E101" s="10"/>
      <c r="F101" s="10"/>
      <c r="G101" s="10"/>
      <c r="H101" s="10"/>
      <c r="I101" s="10"/>
      <c r="J101" s="10"/>
      <c r="K101" s="10" t="s">
        <v>566</v>
      </c>
      <c r="L101" s="10" t="s">
        <v>644</v>
      </c>
      <c r="M101" s="18" t="s">
        <v>645</v>
      </c>
      <c r="N101" s="9">
        <v>0</v>
      </c>
      <c r="O101" s="9">
        <v>0</v>
      </c>
      <c r="P101" s="9">
        <v>2363980</v>
      </c>
      <c r="Q101" s="47">
        <v>0</v>
      </c>
      <c r="R101" s="47">
        <v>0</v>
      </c>
    </row>
    <row r="102" spans="1:18" s="3" customFormat="1" ht="49.5" customHeight="1">
      <c r="A102" s="22"/>
      <c r="B102" s="20" t="s">
        <v>478</v>
      </c>
      <c r="C102" s="22"/>
      <c r="D102" s="25" t="s">
        <v>192</v>
      </c>
      <c r="E102" s="10" t="s">
        <v>353</v>
      </c>
      <c r="F102" s="10" t="s">
        <v>116</v>
      </c>
      <c r="G102" s="10" t="s">
        <v>354</v>
      </c>
      <c r="H102" s="10"/>
      <c r="I102" s="10"/>
      <c r="J102" s="10"/>
      <c r="K102" s="10" t="s">
        <v>813</v>
      </c>
      <c r="L102" s="10" t="s">
        <v>60</v>
      </c>
      <c r="M102" s="18" t="s">
        <v>77</v>
      </c>
      <c r="N102" s="9">
        <v>18600</v>
      </c>
      <c r="O102" s="9">
        <v>18600</v>
      </c>
      <c r="P102" s="9">
        <v>14040</v>
      </c>
      <c r="Q102" s="9">
        <v>16400</v>
      </c>
      <c r="R102" s="9">
        <v>1296200</v>
      </c>
    </row>
    <row r="103" spans="1:18" s="3" customFormat="1" ht="115.5" customHeight="1">
      <c r="A103" s="22"/>
      <c r="B103" s="20" t="s">
        <v>11</v>
      </c>
      <c r="C103" s="22"/>
      <c r="D103" s="25" t="s">
        <v>192</v>
      </c>
      <c r="E103" s="10"/>
      <c r="F103" s="10"/>
      <c r="G103" s="10"/>
      <c r="H103" s="10"/>
      <c r="I103" s="10"/>
      <c r="J103" s="10"/>
      <c r="K103" s="10" t="s">
        <v>283</v>
      </c>
      <c r="L103" s="10" t="s">
        <v>284</v>
      </c>
      <c r="M103" s="18" t="s">
        <v>285</v>
      </c>
      <c r="N103" s="9">
        <v>0</v>
      </c>
      <c r="O103" s="9">
        <v>0</v>
      </c>
      <c r="P103" s="9">
        <v>2960300</v>
      </c>
      <c r="Q103" s="9">
        <v>3134900</v>
      </c>
      <c r="R103" s="9">
        <v>3135000</v>
      </c>
    </row>
    <row r="104" spans="1:18" s="3" customFormat="1" ht="77.25" customHeight="1">
      <c r="A104" s="22"/>
      <c r="B104" s="20" t="s">
        <v>526</v>
      </c>
      <c r="C104" s="22"/>
      <c r="D104" s="25" t="s">
        <v>575</v>
      </c>
      <c r="E104" s="10"/>
      <c r="F104" s="10"/>
      <c r="G104" s="10"/>
      <c r="H104" s="10"/>
      <c r="I104" s="10"/>
      <c r="J104" s="10"/>
      <c r="K104" s="10" t="s">
        <v>573</v>
      </c>
      <c r="L104" s="10" t="s">
        <v>425</v>
      </c>
      <c r="M104" s="10" t="s">
        <v>574</v>
      </c>
      <c r="N104" s="9">
        <v>0</v>
      </c>
      <c r="O104" s="9">
        <v>0</v>
      </c>
      <c r="P104" s="9">
        <v>69460</v>
      </c>
      <c r="Q104" s="9">
        <v>22000</v>
      </c>
      <c r="R104" s="9">
        <v>24300</v>
      </c>
    </row>
    <row r="105" spans="1:18" s="3" customFormat="1" ht="51" customHeight="1">
      <c r="A105" s="22"/>
      <c r="B105" s="20" t="s">
        <v>531</v>
      </c>
      <c r="C105" s="22"/>
      <c r="D105" s="25" t="s">
        <v>597</v>
      </c>
      <c r="E105" s="10"/>
      <c r="F105" s="10"/>
      <c r="G105" s="10"/>
      <c r="H105" s="10"/>
      <c r="I105" s="10"/>
      <c r="J105" s="122"/>
      <c r="K105" s="10" t="s">
        <v>512</v>
      </c>
      <c r="L105" s="10" t="s">
        <v>592</v>
      </c>
      <c r="M105" s="10" t="s">
        <v>513</v>
      </c>
      <c r="N105" s="9">
        <v>531000</v>
      </c>
      <c r="O105" s="9">
        <v>531000</v>
      </c>
      <c r="P105" s="9">
        <v>0</v>
      </c>
      <c r="Q105" s="9">
        <v>0</v>
      </c>
      <c r="R105" s="9">
        <v>0</v>
      </c>
    </row>
    <row r="106" spans="1:18" s="3" customFormat="1" ht="60" hidden="1" outlineLevel="1">
      <c r="A106" s="22"/>
      <c r="B106" s="20" t="s">
        <v>55</v>
      </c>
      <c r="C106" s="22"/>
      <c r="D106" s="25" t="s">
        <v>597</v>
      </c>
      <c r="E106" s="10"/>
      <c r="F106" s="10"/>
      <c r="G106" s="10"/>
      <c r="H106" s="10"/>
      <c r="I106" s="10"/>
      <c r="J106" s="122"/>
      <c r="K106" s="10" t="s">
        <v>617</v>
      </c>
      <c r="L106" s="10" t="s">
        <v>85</v>
      </c>
      <c r="M106" s="18" t="s">
        <v>86</v>
      </c>
      <c r="N106" s="9">
        <v>0</v>
      </c>
      <c r="O106" s="9"/>
      <c r="P106" s="9">
        <v>0</v>
      </c>
      <c r="Q106" s="9">
        <v>0</v>
      </c>
      <c r="R106" s="9">
        <v>0</v>
      </c>
    </row>
    <row r="107" spans="1:18" s="3" customFormat="1" ht="84" customHeight="1" hidden="1" outlineLevel="1">
      <c r="A107" s="22"/>
      <c r="B107" s="20" t="s">
        <v>336</v>
      </c>
      <c r="C107" s="22"/>
      <c r="D107" s="25" t="s">
        <v>597</v>
      </c>
      <c r="E107" s="10"/>
      <c r="F107" s="10"/>
      <c r="G107" s="10"/>
      <c r="H107" s="10"/>
      <c r="I107" s="10"/>
      <c r="J107" s="10"/>
      <c r="K107" s="10" t="s">
        <v>618</v>
      </c>
      <c r="L107" s="10" t="s">
        <v>60</v>
      </c>
      <c r="M107" s="18" t="s">
        <v>589</v>
      </c>
      <c r="N107" s="9">
        <v>0</v>
      </c>
      <c r="O107" s="9"/>
      <c r="P107" s="9">
        <v>0</v>
      </c>
      <c r="Q107" s="9">
        <v>0</v>
      </c>
      <c r="R107" s="9">
        <v>0</v>
      </c>
    </row>
    <row r="108" spans="1:18" s="3" customFormat="1" ht="66.75" customHeight="1" collapsed="1">
      <c r="A108" s="22"/>
      <c r="B108" s="20" t="s">
        <v>515</v>
      </c>
      <c r="C108" s="22"/>
      <c r="D108" s="25" t="s">
        <v>597</v>
      </c>
      <c r="E108" s="10"/>
      <c r="F108" s="10"/>
      <c r="G108" s="10"/>
      <c r="H108" s="10"/>
      <c r="I108" s="10"/>
      <c r="J108" s="10"/>
      <c r="K108" s="10" t="s">
        <v>599</v>
      </c>
      <c r="L108" s="10" t="s">
        <v>60</v>
      </c>
      <c r="M108" s="18" t="s">
        <v>590</v>
      </c>
      <c r="N108" s="9">
        <v>2334000</v>
      </c>
      <c r="O108" s="9">
        <v>2334000</v>
      </c>
      <c r="P108" s="9">
        <v>0</v>
      </c>
      <c r="Q108" s="9">
        <v>0</v>
      </c>
      <c r="R108" s="9">
        <v>0</v>
      </c>
    </row>
    <row r="109" spans="1:18" s="4" customFormat="1" ht="171" customHeight="1">
      <c r="A109" s="34"/>
      <c r="B109" s="20" t="s">
        <v>203</v>
      </c>
      <c r="C109" s="72"/>
      <c r="D109" s="25" t="s">
        <v>597</v>
      </c>
      <c r="E109" s="10"/>
      <c r="F109" s="10"/>
      <c r="G109" s="10"/>
      <c r="H109" s="10"/>
      <c r="I109" s="10"/>
      <c r="J109" s="10"/>
      <c r="K109" s="10" t="s">
        <v>816</v>
      </c>
      <c r="L109" s="10" t="s">
        <v>60</v>
      </c>
      <c r="M109" s="10" t="s">
        <v>159</v>
      </c>
      <c r="N109" s="9">
        <v>106800</v>
      </c>
      <c r="O109" s="9">
        <v>106800</v>
      </c>
      <c r="P109" s="9">
        <v>0</v>
      </c>
      <c r="Q109" s="9">
        <v>0</v>
      </c>
      <c r="R109" s="9">
        <v>0</v>
      </c>
    </row>
    <row r="110" spans="1:18" s="3" customFormat="1" ht="78" customHeight="1">
      <c r="A110" s="22"/>
      <c r="B110" s="20" t="s">
        <v>741</v>
      </c>
      <c r="C110" s="22"/>
      <c r="D110" s="25" t="s">
        <v>597</v>
      </c>
      <c r="E110" s="10"/>
      <c r="F110" s="10"/>
      <c r="G110" s="10"/>
      <c r="H110" s="10"/>
      <c r="I110" s="10"/>
      <c r="J110" s="10"/>
      <c r="K110" s="10" t="s">
        <v>742</v>
      </c>
      <c r="L110" s="10" t="s">
        <v>743</v>
      </c>
      <c r="M110" s="18" t="s">
        <v>744</v>
      </c>
      <c r="N110" s="9"/>
      <c r="O110" s="9"/>
      <c r="P110" s="9">
        <v>2114900</v>
      </c>
      <c r="Q110" s="9"/>
      <c r="R110" s="9"/>
    </row>
    <row r="111" spans="1:18" s="3" customFormat="1" ht="87" customHeight="1">
      <c r="A111" s="22"/>
      <c r="B111" s="20" t="s">
        <v>745</v>
      </c>
      <c r="C111" s="22"/>
      <c r="D111" s="25" t="s">
        <v>597</v>
      </c>
      <c r="E111" s="10"/>
      <c r="F111" s="10"/>
      <c r="G111" s="10"/>
      <c r="H111" s="10"/>
      <c r="I111" s="10"/>
      <c r="J111" s="10"/>
      <c r="K111" s="10" t="s">
        <v>746</v>
      </c>
      <c r="L111" s="10" t="s">
        <v>747</v>
      </c>
      <c r="M111" s="18" t="s">
        <v>619</v>
      </c>
      <c r="N111" s="9"/>
      <c r="O111" s="9"/>
      <c r="P111" s="9">
        <v>145500</v>
      </c>
      <c r="Q111" s="9"/>
      <c r="R111" s="9"/>
    </row>
    <row r="112" spans="1:18" s="3" customFormat="1" ht="87" customHeight="1">
      <c r="A112" s="22"/>
      <c r="B112" s="20" t="s">
        <v>748</v>
      </c>
      <c r="C112" s="22"/>
      <c r="D112" s="25" t="s">
        <v>597</v>
      </c>
      <c r="E112" s="10"/>
      <c r="F112" s="10"/>
      <c r="G112" s="10"/>
      <c r="H112" s="10"/>
      <c r="I112" s="10"/>
      <c r="J112" s="10"/>
      <c r="K112" s="10" t="s">
        <v>746</v>
      </c>
      <c r="L112" s="10" t="s">
        <v>747</v>
      </c>
      <c r="M112" s="18" t="s">
        <v>619</v>
      </c>
      <c r="N112" s="9"/>
      <c r="O112" s="9"/>
      <c r="P112" s="9">
        <v>124840</v>
      </c>
      <c r="Q112" s="9"/>
      <c r="R112" s="9"/>
    </row>
    <row r="113" spans="1:18" s="3" customFormat="1" ht="87" customHeight="1">
      <c r="A113" s="22"/>
      <c r="B113" s="20" t="s">
        <v>749</v>
      </c>
      <c r="C113" s="22"/>
      <c r="D113" s="25" t="s">
        <v>597</v>
      </c>
      <c r="E113" s="10"/>
      <c r="F113" s="10"/>
      <c r="G113" s="10"/>
      <c r="H113" s="10"/>
      <c r="I113" s="10"/>
      <c r="J113" s="10"/>
      <c r="K113" s="10" t="s">
        <v>746</v>
      </c>
      <c r="L113" s="10" t="s">
        <v>747</v>
      </c>
      <c r="M113" s="18" t="s">
        <v>619</v>
      </c>
      <c r="N113" s="9"/>
      <c r="O113" s="9"/>
      <c r="P113" s="9">
        <v>52774</v>
      </c>
      <c r="Q113" s="9"/>
      <c r="R113" s="9"/>
    </row>
    <row r="114" spans="1:18" s="2" customFormat="1" ht="72.75" customHeight="1">
      <c r="A114" s="34" t="s">
        <v>358</v>
      </c>
      <c r="B114" s="35" t="s">
        <v>24</v>
      </c>
      <c r="C114" s="34"/>
      <c r="D114" s="25"/>
      <c r="E114" s="10"/>
      <c r="F114" s="10"/>
      <c r="G114" s="10"/>
      <c r="H114" s="10"/>
      <c r="I114" s="10"/>
      <c r="J114" s="10"/>
      <c r="K114" s="66"/>
      <c r="L114" s="10"/>
      <c r="M114" s="10"/>
      <c r="N114" s="16">
        <f>SUM(N115:N141)</f>
        <v>75074320.78</v>
      </c>
      <c r="O114" s="16">
        <f>SUM(O115:O141)</f>
        <v>75070360.89</v>
      </c>
      <c r="P114" s="16">
        <f>SUM(P115:P141)</f>
        <v>76175582.14</v>
      </c>
      <c r="Q114" s="16">
        <f>SUM(Q115:Q141)</f>
        <v>77074200</v>
      </c>
      <c r="R114" s="16">
        <f>SUM(R115:R141)</f>
        <v>82456500</v>
      </c>
    </row>
    <row r="115" spans="1:18" s="3" customFormat="1" ht="97.5" customHeight="1">
      <c r="A115" s="109"/>
      <c r="B115" s="117" t="s">
        <v>646</v>
      </c>
      <c r="C115" s="22"/>
      <c r="D115" s="111" t="s">
        <v>491</v>
      </c>
      <c r="E115" s="10" t="s">
        <v>353</v>
      </c>
      <c r="F115" s="10" t="s">
        <v>376</v>
      </c>
      <c r="G115" s="10" t="s">
        <v>354</v>
      </c>
      <c r="H115" s="10"/>
      <c r="I115" s="10"/>
      <c r="J115" s="10"/>
      <c r="K115" s="15" t="s">
        <v>337</v>
      </c>
      <c r="L115" s="15" t="s">
        <v>446</v>
      </c>
      <c r="M115" s="94" t="s">
        <v>244</v>
      </c>
      <c r="N115" s="115">
        <v>277017.17</v>
      </c>
      <c r="O115" s="115">
        <v>277017.17</v>
      </c>
      <c r="P115" s="115">
        <v>567500</v>
      </c>
      <c r="Q115" s="115">
        <v>692000</v>
      </c>
      <c r="R115" s="115">
        <v>761000</v>
      </c>
    </row>
    <row r="116" spans="1:18" s="3" customFormat="1" ht="50.25" customHeight="1">
      <c r="A116" s="110"/>
      <c r="B116" s="118"/>
      <c r="C116" s="22"/>
      <c r="D116" s="112"/>
      <c r="E116" s="10"/>
      <c r="F116" s="10"/>
      <c r="G116" s="10"/>
      <c r="H116" s="10"/>
      <c r="I116" s="10"/>
      <c r="J116" s="10"/>
      <c r="K116" s="50" t="s">
        <v>693</v>
      </c>
      <c r="L116" s="50" t="s">
        <v>60</v>
      </c>
      <c r="M116" s="21" t="s">
        <v>684</v>
      </c>
      <c r="N116" s="116"/>
      <c r="O116" s="116"/>
      <c r="P116" s="116"/>
      <c r="Q116" s="116"/>
      <c r="R116" s="116"/>
    </row>
    <row r="117" spans="1:18" s="3" customFormat="1" ht="60.75" customHeight="1">
      <c r="A117" s="22"/>
      <c r="B117" s="20" t="s">
        <v>90</v>
      </c>
      <c r="C117" s="22"/>
      <c r="D117" s="25" t="s">
        <v>491</v>
      </c>
      <c r="E117" s="10"/>
      <c r="F117" s="10"/>
      <c r="G117" s="10"/>
      <c r="H117" s="10"/>
      <c r="I117" s="10"/>
      <c r="J117" s="10"/>
      <c r="K117" s="10" t="s">
        <v>37</v>
      </c>
      <c r="L117" s="10" t="s">
        <v>592</v>
      </c>
      <c r="M117" s="18" t="s">
        <v>525</v>
      </c>
      <c r="N117" s="9">
        <v>600000</v>
      </c>
      <c r="O117" s="9">
        <v>600000</v>
      </c>
      <c r="P117" s="9">
        <v>140000</v>
      </c>
      <c r="Q117" s="47">
        <v>0</v>
      </c>
      <c r="R117" s="47">
        <v>0</v>
      </c>
    </row>
    <row r="118" spans="1:18" s="3" customFormat="1" ht="16.5" customHeight="1">
      <c r="A118" s="125"/>
      <c r="B118" s="127" t="s">
        <v>615</v>
      </c>
      <c r="C118" s="22"/>
      <c r="D118" s="24" t="s">
        <v>491</v>
      </c>
      <c r="E118" s="15"/>
      <c r="F118" s="15"/>
      <c r="G118" s="15"/>
      <c r="H118" s="15"/>
      <c r="I118" s="15"/>
      <c r="J118" s="15"/>
      <c r="K118" s="130" t="s">
        <v>127</v>
      </c>
      <c r="L118" s="130" t="s">
        <v>356</v>
      </c>
      <c r="M118" s="132" t="s">
        <v>608</v>
      </c>
      <c r="N118" s="26">
        <v>22584817.02</v>
      </c>
      <c r="O118" s="26">
        <v>22584294.94</v>
      </c>
      <c r="P118" s="26">
        <v>22047273.14</v>
      </c>
      <c r="Q118" s="26">
        <v>27897100</v>
      </c>
      <c r="R118" s="113">
        <v>68221200</v>
      </c>
    </row>
    <row r="119" spans="1:18" s="3" customFormat="1" ht="16.5" customHeight="1">
      <c r="A119" s="125"/>
      <c r="B119" s="127"/>
      <c r="C119" s="22"/>
      <c r="D119" s="42" t="s">
        <v>87</v>
      </c>
      <c r="E119" s="67"/>
      <c r="F119" s="67"/>
      <c r="G119" s="67"/>
      <c r="H119" s="67"/>
      <c r="I119" s="67"/>
      <c r="J119" s="67"/>
      <c r="K119" s="136"/>
      <c r="L119" s="136"/>
      <c r="M119" s="143"/>
      <c r="N119" s="43">
        <v>710054</v>
      </c>
      <c r="O119" s="43">
        <v>710054</v>
      </c>
      <c r="P119" s="43">
        <v>707164.3</v>
      </c>
      <c r="Q119" s="43">
        <v>975300</v>
      </c>
      <c r="R119" s="144"/>
    </row>
    <row r="120" spans="1:18" s="3" customFormat="1" ht="16.5" customHeight="1">
      <c r="A120" s="125"/>
      <c r="B120" s="127"/>
      <c r="C120" s="22"/>
      <c r="D120" s="158" t="s">
        <v>191</v>
      </c>
      <c r="E120" s="67"/>
      <c r="F120" s="67"/>
      <c r="G120" s="67"/>
      <c r="H120" s="67"/>
      <c r="I120" s="67"/>
      <c r="J120" s="67"/>
      <c r="K120" s="136"/>
      <c r="L120" s="136"/>
      <c r="M120" s="143"/>
      <c r="N120" s="43">
        <v>1927880</v>
      </c>
      <c r="O120" s="43">
        <v>1927811.22</v>
      </c>
      <c r="P120" s="43">
        <v>2863863.7</v>
      </c>
      <c r="Q120" s="43">
        <v>2163900</v>
      </c>
      <c r="R120" s="144"/>
    </row>
    <row r="121" spans="1:18" s="3" customFormat="1" ht="16.5" customHeight="1">
      <c r="A121" s="125"/>
      <c r="B121" s="127"/>
      <c r="C121" s="22"/>
      <c r="D121" s="158"/>
      <c r="E121" s="67"/>
      <c r="F121" s="67"/>
      <c r="G121" s="67"/>
      <c r="H121" s="67"/>
      <c r="I121" s="67"/>
      <c r="J121" s="67"/>
      <c r="K121" s="136"/>
      <c r="L121" s="136"/>
      <c r="M121" s="143"/>
      <c r="N121" s="43">
        <v>0</v>
      </c>
      <c r="O121" s="43">
        <v>0</v>
      </c>
      <c r="P121" s="43">
        <v>373400</v>
      </c>
      <c r="Q121" s="43">
        <v>0</v>
      </c>
      <c r="R121" s="144"/>
    </row>
    <row r="122" spans="1:18" s="3" customFormat="1" ht="16.5" customHeight="1">
      <c r="A122" s="125"/>
      <c r="B122" s="127"/>
      <c r="C122" s="22"/>
      <c r="D122" s="158" t="s">
        <v>88</v>
      </c>
      <c r="E122" s="67"/>
      <c r="F122" s="67"/>
      <c r="G122" s="67"/>
      <c r="H122" s="67"/>
      <c r="I122" s="67"/>
      <c r="J122" s="67"/>
      <c r="K122" s="136"/>
      <c r="L122" s="136"/>
      <c r="M122" s="143"/>
      <c r="N122" s="43">
        <v>0</v>
      </c>
      <c r="O122" s="43">
        <v>0</v>
      </c>
      <c r="P122" s="43">
        <v>896798.7</v>
      </c>
      <c r="Q122" s="43">
        <v>0</v>
      </c>
      <c r="R122" s="144"/>
    </row>
    <row r="123" spans="1:18" s="3" customFormat="1" ht="16.5" customHeight="1">
      <c r="A123" s="125"/>
      <c r="B123" s="127"/>
      <c r="C123" s="22"/>
      <c r="D123" s="158"/>
      <c r="E123" s="67"/>
      <c r="F123" s="67"/>
      <c r="G123" s="67"/>
      <c r="H123" s="67"/>
      <c r="I123" s="67"/>
      <c r="J123" s="67"/>
      <c r="K123" s="136"/>
      <c r="L123" s="136"/>
      <c r="M123" s="143"/>
      <c r="N123" s="43">
        <v>21779276.14</v>
      </c>
      <c r="O123" s="43">
        <v>21778501.61</v>
      </c>
      <c r="P123" s="43">
        <v>22743214.72</v>
      </c>
      <c r="Q123" s="43">
        <v>26460700</v>
      </c>
      <c r="R123" s="144"/>
    </row>
    <row r="124" spans="1:18" s="3" customFormat="1" ht="15" customHeight="1">
      <c r="A124" s="125"/>
      <c r="B124" s="127"/>
      <c r="C124" s="22"/>
      <c r="D124" s="158" t="s">
        <v>491</v>
      </c>
      <c r="E124" s="67"/>
      <c r="F124" s="67"/>
      <c r="G124" s="67"/>
      <c r="H124" s="67"/>
      <c r="I124" s="67"/>
      <c r="J124" s="67"/>
      <c r="K124" s="136" t="s">
        <v>386</v>
      </c>
      <c r="L124" s="136" t="s">
        <v>60</v>
      </c>
      <c r="M124" s="143" t="s">
        <v>533</v>
      </c>
      <c r="N124" s="43">
        <v>1029874</v>
      </c>
      <c r="O124" s="43">
        <v>1029863.56</v>
      </c>
      <c r="P124" s="43">
        <v>1007398</v>
      </c>
      <c r="Q124" s="43">
        <v>1524000</v>
      </c>
      <c r="R124" s="43">
        <v>1685500</v>
      </c>
    </row>
    <row r="125" spans="1:18" s="3" customFormat="1" ht="14.25" customHeight="1">
      <c r="A125" s="125"/>
      <c r="B125" s="127"/>
      <c r="C125" s="22"/>
      <c r="D125" s="158"/>
      <c r="E125" s="67"/>
      <c r="F125" s="67"/>
      <c r="G125" s="67"/>
      <c r="H125" s="67"/>
      <c r="I125" s="67"/>
      <c r="J125" s="67"/>
      <c r="K125" s="136"/>
      <c r="L125" s="136"/>
      <c r="M125" s="143"/>
      <c r="N125" s="43">
        <v>380000</v>
      </c>
      <c r="O125" s="43">
        <v>380000</v>
      </c>
      <c r="P125" s="43">
        <v>147000</v>
      </c>
      <c r="Q125" s="43">
        <v>156000</v>
      </c>
      <c r="R125" s="43">
        <v>172500</v>
      </c>
    </row>
    <row r="126" spans="1:18" s="3" customFormat="1" ht="14.25" customHeight="1">
      <c r="A126" s="125"/>
      <c r="B126" s="127"/>
      <c r="C126" s="22"/>
      <c r="D126" s="158"/>
      <c r="E126" s="67"/>
      <c r="F126" s="67"/>
      <c r="G126" s="67"/>
      <c r="H126" s="67"/>
      <c r="I126" s="67"/>
      <c r="J126" s="67"/>
      <c r="K126" s="136"/>
      <c r="L126" s="136"/>
      <c r="M126" s="143"/>
      <c r="N126" s="43">
        <v>0</v>
      </c>
      <c r="O126" s="43">
        <v>0</v>
      </c>
      <c r="P126" s="43">
        <v>3335640</v>
      </c>
      <c r="Q126" s="43">
        <v>0</v>
      </c>
      <c r="R126" s="43">
        <v>0</v>
      </c>
    </row>
    <row r="127" spans="1:18" s="3" customFormat="1" ht="14.25" customHeight="1">
      <c r="A127" s="125"/>
      <c r="B127" s="127"/>
      <c r="C127" s="22"/>
      <c r="D127" s="158"/>
      <c r="E127" s="67"/>
      <c r="F127" s="67"/>
      <c r="G127" s="67"/>
      <c r="H127" s="67"/>
      <c r="I127" s="67"/>
      <c r="J127" s="67"/>
      <c r="K127" s="136"/>
      <c r="L127" s="136"/>
      <c r="M127" s="143"/>
      <c r="N127" s="43">
        <v>0</v>
      </c>
      <c r="O127" s="43">
        <v>0</v>
      </c>
      <c r="P127" s="43">
        <v>37555</v>
      </c>
      <c r="Q127" s="43">
        <v>0</v>
      </c>
      <c r="R127" s="43">
        <v>0</v>
      </c>
    </row>
    <row r="128" spans="1:18" s="3" customFormat="1" ht="13.5" customHeight="1">
      <c r="A128" s="125"/>
      <c r="B128" s="127"/>
      <c r="C128" s="22"/>
      <c r="D128" s="158"/>
      <c r="E128" s="67"/>
      <c r="F128" s="67"/>
      <c r="G128" s="67"/>
      <c r="H128" s="67"/>
      <c r="I128" s="67"/>
      <c r="J128" s="67"/>
      <c r="K128" s="136"/>
      <c r="L128" s="136"/>
      <c r="M128" s="143"/>
      <c r="N128" s="43">
        <v>620000</v>
      </c>
      <c r="O128" s="43">
        <v>618275.96</v>
      </c>
      <c r="P128" s="43">
        <v>683750.88</v>
      </c>
      <c r="Q128" s="43">
        <v>984000</v>
      </c>
      <c r="R128" s="43">
        <v>1088300</v>
      </c>
    </row>
    <row r="129" spans="1:18" s="3" customFormat="1" ht="12.75" customHeight="1">
      <c r="A129" s="125"/>
      <c r="B129" s="127"/>
      <c r="C129" s="22"/>
      <c r="D129" s="148" t="s">
        <v>191</v>
      </c>
      <c r="E129" s="67"/>
      <c r="F129" s="67"/>
      <c r="G129" s="67"/>
      <c r="H129" s="67"/>
      <c r="I129" s="67"/>
      <c r="J129" s="67"/>
      <c r="K129" s="136"/>
      <c r="L129" s="136"/>
      <c r="M129" s="143"/>
      <c r="N129" s="43">
        <v>1700300</v>
      </c>
      <c r="O129" s="43">
        <v>1700300</v>
      </c>
      <c r="P129" s="43">
        <v>1352500</v>
      </c>
      <c r="Q129" s="43">
        <v>1230000</v>
      </c>
      <c r="R129" s="43">
        <v>2657600</v>
      </c>
    </row>
    <row r="130" spans="1:18" s="3" customFormat="1" ht="14.25" customHeight="1">
      <c r="A130" s="125"/>
      <c r="B130" s="127"/>
      <c r="C130" s="22"/>
      <c r="D130" s="148"/>
      <c r="E130" s="67"/>
      <c r="F130" s="67"/>
      <c r="G130" s="67"/>
      <c r="H130" s="67"/>
      <c r="I130" s="67"/>
      <c r="J130" s="67"/>
      <c r="K130" s="136"/>
      <c r="L130" s="136"/>
      <c r="M130" s="143"/>
      <c r="N130" s="43">
        <v>8295851.45</v>
      </c>
      <c r="O130" s="43">
        <v>8294991.69</v>
      </c>
      <c r="P130" s="43">
        <v>8816014.7</v>
      </c>
      <c r="Q130" s="43">
        <v>11305200</v>
      </c>
      <c r="R130" s="43"/>
    </row>
    <row r="131" spans="1:18" s="3" customFormat="1" ht="14.25" customHeight="1">
      <c r="A131" s="125"/>
      <c r="B131" s="127"/>
      <c r="C131" s="22"/>
      <c r="D131" s="148"/>
      <c r="E131" s="67"/>
      <c r="F131" s="67"/>
      <c r="G131" s="67"/>
      <c r="H131" s="67"/>
      <c r="I131" s="67"/>
      <c r="J131" s="67"/>
      <c r="K131" s="136"/>
      <c r="L131" s="136"/>
      <c r="M131" s="143"/>
      <c r="N131" s="43"/>
      <c r="O131" s="43"/>
      <c r="P131" s="43">
        <f>1003500+591300</f>
        <v>1594800</v>
      </c>
      <c r="Q131" s="43">
        <v>3600000</v>
      </c>
      <c r="R131" s="43">
        <v>7778400</v>
      </c>
    </row>
    <row r="132" spans="1:18" s="3" customFormat="1" ht="136.5" customHeight="1">
      <c r="A132" s="125"/>
      <c r="B132" s="127"/>
      <c r="C132" s="22"/>
      <c r="D132" s="45" t="s">
        <v>491</v>
      </c>
      <c r="E132" s="50"/>
      <c r="F132" s="50"/>
      <c r="G132" s="50"/>
      <c r="H132" s="50"/>
      <c r="I132" s="50"/>
      <c r="J132" s="50"/>
      <c r="K132" s="50" t="s">
        <v>267</v>
      </c>
      <c r="L132" s="50" t="s">
        <v>170</v>
      </c>
      <c r="M132" s="21" t="s">
        <v>103</v>
      </c>
      <c r="N132" s="46">
        <v>0</v>
      </c>
      <c r="O132" s="46">
        <v>0</v>
      </c>
      <c r="P132" s="46">
        <v>77509</v>
      </c>
      <c r="Q132" s="46">
        <v>0</v>
      </c>
      <c r="R132" s="46">
        <v>0</v>
      </c>
    </row>
    <row r="133" spans="1:18" s="3" customFormat="1" ht="50.25" customHeight="1">
      <c r="A133" s="22"/>
      <c r="B133" s="20" t="s">
        <v>647</v>
      </c>
      <c r="C133" s="22"/>
      <c r="D133" s="25" t="s">
        <v>491</v>
      </c>
      <c r="E133" s="10"/>
      <c r="F133" s="10"/>
      <c r="G133" s="10"/>
      <c r="H133" s="10"/>
      <c r="I133" s="10"/>
      <c r="J133" s="10"/>
      <c r="K133" s="10" t="s">
        <v>683</v>
      </c>
      <c r="L133" s="10" t="s">
        <v>295</v>
      </c>
      <c r="M133" s="18" t="s">
        <v>684</v>
      </c>
      <c r="N133" s="46">
        <v>110596</v>
      </c>
      <c r="O133" s="46">
        <v>110596</v>
      </c>
      <c r="P133" s="46">
        <v>0</v>
      </c>
      <c r="Q133" s="9">
        <v>86000</v>
      </c>
      <c r="R133" s="9">
        <v>92000</v>
      </c>
    </row>
    <row r="134" spans="1:18" s="3" customFormat="1" ht="51.75" customHeight="1">
      <c r="A134" s="125"/>
      <c r="B134" s="127" t="s">
        <v>414</v>
      </c>
      <c r="C134" s="22"/>
      <c r="D134" s="24" t="s">
        <v>491</v>
      </c>
      <c r="E134" s="15" t="s">
        <v>353</v>
      </c>
      <c r="F134" s="15" t="s">
        <v>376</v>
      </c>
      <c r="G134" s="15" t="s">
        <v>354</v>
      </c>
      <c r="H134" s="15" t="s">
        <v>453</v>
      </c>
      <c r="I134" s="15" t="s">
        <v>538</v>
      </c>
      <c r="J134" s="15" t="s">
        <v>57</v>
      </c>
      <c r="K134" s="130" t="s">
        <v>127</v>
      </c>
      <c r="L134" s="130" t="s">
        <v>356</v>
      </c>
      <c r="M134" s="132" t="s">
        <v>352</v>
      </c>
      <c r="N134" s="26">
        <v>1136895.9</v>
      </c>
      <c r="O134" s="26">
        <v>1136895.9</v>
      </c>
      <c r="P134" s="26">
        <v>6414200</v>
      </c>
      <c r="Q134" s="26">
        <v>0</v>
      </c>
      <c r="R134" s="26">
        <v>0</v>
      </c>
    </row>
    <row r="135" spans="1:18" s="3" customFormat="1" ht="51.75" customHeight="1">
      <c r="A135" s="125"/>
      <c r="B135" s="127"/>
      <c r="C135" s="22"/>
      <c r="D135" s="45" t="s">
        <v>191</v>
      </c>
      <c r="E135" s="50"/>
      <c r="F135" s="50"/>
      <c r="G135" s="50"/>
      <c r="H135" s="50"/>
      <c r="I135" s="50"/>
      <c r="J135" s="50"/>
      <c r="K135" s="131"/>
      <c r="L135" s="131"/>
      <c r="M135" s="133"/>
      <c r="N135" s="46">
        <v>11950759.1</v>
      </c>
      <c r="O135" s="46">
        <v>11950758.84</v>
      </c>
      <c r="P135" s="46">
        <v>0</v>
      </c>
      <c r="Q135" s="46">
        <v>0</v>
      </c>
      <c r="R135" s="46">
        <v>0</v>
      </c>
    </row>
    <row r="136" spans="1:18" s="3" customFormat="1" ht="42.75" customHeight="1">
      <c r="A136" s="125"/>
      <c r="B136" s="127" t="s">
        <v>466</v>
      </c>
      <c r="C136" s="22"/>
      <c r="D136" s="24" t="s">
        <v>491</v>
      </c>
      <c r="E136" s="15"/>
      <c r="F136" s="15"/>
      <c r="G136" s="15"/>
      <c r="H136" s="15"/>
      <c r="I136" s="15"/>
      <c r="J136" s="15"/>
      <c r="K136" s="128" t="s">
        <v>746</v>
      </c>
      <c r="L136" s="139" t="s">
        <v>747</v>
      </c>
      <c r="M136" s="141" t="s">
        <v>619</v>
      </c>
      <c r="N136" s="26">
        <v>0</v>
      </c>
      <c r="O136" s="26">
        <v>0</v>
      </c>
      <c r="P136" s="26">
        <v>269500</v>
      </c>
      <c r="Q136" s="26">
        <v>0</v>
      </c>
      <c r="R136" s="26">
        <v>0</v>
      </c>
    </row>
    <row r="137" spans="1:18" s="3" customFormat="1" ht="42.75" customHeight="1">
      <c r="A137" s="125"/>
      <c r="B137" s="127"/>
      <c r="C137" s="22"/>
      <c r="D137" s="45" t="s">
        <v>88</v>
      </c>
      <c r="E137" s="50"/>
      <c r="F137" s="50"/>
      <c r="G137" s="50"/>
      <c r="H137" s="50"/>
      <c r="I137" s="50"/>
      <c r="J137" s="50"/>
      <c r="K137" s="129"/>
      <c r="L137" s="140"/>
      <c r="M137" s="142"/>
      <c r="N137" s="46">
        <v>0</v>
      </c>
      <c r="O137" s="46">
        <v>0</v>
      </c>
      <c r="P137" s="46">
        <v>1361500</v>
      </c>
      <c r="Q137" s="46">
        <v>0</v>
      </c>
      <c r="R137" s="46">
        <v>0</v>
      </c>
    </row>
    <row r="138" spans="1:18" s="3" customFormat="1" ht="33" customHeight="1">
      <c r="A138" s="109"/>
      <c r="B138" s="117" t="s">
        <v>250</v>
      </c>
      <c r="C138" s="23"/>
      <c r="D138" s="24" t="s">
        <v>491</v>
      </c>
      <c r="E138" s="15"/>
      <c r="F138" s="15"/>
      <c r="G138" s="15"/>
      <c r="H138" s="15"/>
      <c r="I138" s="15"/>
      <c r="J138" s="15"/>
      <c r="K138" s="128" t="s">
        <v>338</v>
      </c>
      <c r="L138" s="130" t="s">
        <v>557</v>
      </c>
      <c r="M138" s="132" t="s">
        <v>84</v>
      </c>
      <c r="N138" s="26">
        <v>363300</v>
      </c>
      <c r="O138" s="26">
        <v>363300</v>
      </c>
      <c r="P138" s="26">
        <v>0</v>
      </c>
      <c r="Q138" s="26">
        <v>0</v>
      </c>
      <c r="R138" s="26">
        <v>0</v>
      </c>
    </row>
    <row r="139" spans="1:18" s="3" customFormat="1" ht="33" customHeight="1">
      <c r="A139" s="110"/>
      <c r="B139" s="118"/>
      <c r="C139" s="44"/>
      <c r="D139" s="45" t="s">
        <v>88</v>
      </c>
      <c r="E139" s="50"/>
      <c r="F139" s="50"/>
      <c r="G139" s="50"/>
      <c r="H139" s="50"/>
      <c r="I139" s="50"/>
      <c r="J139" s="50"/>
      <c r="K139" s="129"/>
      <c r="L139" s="131"/>
      <c r="M139" s="133"/>
      <c r="N139" s="46">
        <v>228000</v>
      </c>
      <c r="O139" s="46">
        <v>228000</v>
      </c>
      <c r="P139" s="46">
        <v>0</v>
      </c>
      <c r="Q139" s="46">
        <v>0</v>
      </c>
      <c r="R139" s="46">
        <v>0</v>
      </c>
    </row>
    <row r="140" spans="1:18" s="3" customFormat="1" ht="43.5" customHeight="1">
      <c r="A140" s="109"/>
      <c r="B140" s="117" t="s">
        <v>78</v>
      </c>
      <c r="C140" s="23"/>
      <c r="D140" s="24" t="s">
        <v>491</v>
      </c>
      <c r="E140" s="15"/>
      <c r="F140" s="15"/>
      <c r="G140" s="15"/>
      <c r="H140" s="15"/>
      <c r="I140" s="15"/>
      <c r="J140" s="15"/>
      <c r="K140" s="128" t="s">
        <v>746</v>
      </c>
      <c r="L140" s="139" t="s">
        <v>747</v>
      </c>
      <c r="M140" s="141" t="s">
        <v>619</v>
      </c>
      <c r="N140" s="26">
        <v>847700</v>
      </c>
      <c r="O140" s="26">
        <v>847700</v>
      </c>
      <c r="P140" s="26">
        <v>135500</v>
      </c>
      <c r="Q140" s="26">
        <v>0</v>
      </c>
      <c r="R140" s="26">
        <v>0</v>
      </c>
    </row>
    <row r="141" spans="1:18" s="3" customFormat="1" ht="43.5" customHeight="1">
      <c r="A141" s="110"/>
      <c r="B141" s="118"/>
      <c r="C141" s="44"/>
      <c r="D141" s="45" t="s">
        <v>88</v>
      </c>
      <c r="E141" s="50"/>
      <c r="F141" s="50"/>
      <c r="G141" s="50"/>
      <c r="H141" s="50"/>
      <c r="I141" s="50"/>
      <c r="J141" s="50"/>
      <c r="K141" s="129"/>
      <c r="L141" s="140"/>
      <c r="M141" s="142"/>
      <c r="N141" s="46">
        <v>532000</v>
      </c>
      <c r="O141" s="46">
        <v>532000</v>
      </c>
      <c r="P141" s="46">
        <v>603500</v>
      </c>
      <c r="Q141" s="46">
        <v>0</v>
      </c>
      <c r="R141" s="46">
        <v>0</v>
      </c>
    </row>
    <row r="142" spans="1:18" s="2" customFormat="1" ht="24">
      <c r="A142" s="34" t="s">
        <v>447</v>
      </c>
      <c r="B142" s="35" t="s">
        <v>105</v>
      </c>
      <c r="C142" s="34"/>
      <c r="D142" s="25"/>
      <c r="E142" s="10"/>
      <c r="F142" s="10"/>
      <c r="G142" s="10"/>
      <c r="H142" s="10"/>
      <c r="I142" s="10"/>
      <c r="J142" s="10"/>
      <c r="K142" s="68"/>
      <c r="L142" s="10"/>
      <c r="M142" s="10"/>
      <c r="N142" s="9"/>
      <c r="O142" s="9"/>
      <c r="P142" s="9"/>
      <c r="Q142" s="48"/>
      <c r="R142" s="48"/>
    </row>
    <row r="143" spans="1:18" s="2" customFormat="1" ht="28.5" customHeight="1">
      <c r="A143" s="34" t="s">
        <v>150</v>
      </c>
      <c r="B143" s="35" t="s">
        <v>324</v>
      </c>
      <c r="C143" s="34"/>
      <c r="D143" s="25"/>
      <c r="E143" s="10"/>
      <c r="F143" s="10"/>
      <c r="G143" s="10"/>
      <c r="H143" s="10"/>
      <c r="I143" s="10"/>
      <c r="J143" s="10"/>
      <c r="K143" s="10"/>
      <c r="L143" s="10"/>
      <c r="M143" s="10"/>
      <c r="N143" s="16">
        <f>SUM(N144:N146)</f>
        <v>1089200</v>
      </c>
      <c r="O143" s="16">
        <f>SUM(O144:O146)</f>
        <v>1089175.89</v>
      </c>
      <c r="P143" s="16">
        <f>SUM(P144:P146)</f>
        <v>2862946.24</v>
      </c>
      <c r="Q143" s="16">
        <f>SUM(Q144:Q146)</f>
        <v>4071000</v>
      </c>
      <c r="R143" s="16">
        <f>SUM(R144:R146)</f>
        <v>4115400</v>
      </c>
    </row>
    <row r="144" spans="1:18" s="2" customFormat="1" ht="124.5" customHeight="1">
      <c r="A144" s="22"/>
      <c r="B144" s="20" t="s">
        <v>133</v>
      </c>
      <c r="C144" s="22"/>
      <c r="D144" s="25" t="s">
        <v>189</v>
      </c>
      <c r="E144" s="10"/>
      <c r="F144" s="10"/>
      <c r="G144" s="10"/>
      <c r="H144" s="10"/>
      <c r="I144" s="10"/>
      <c r="J144" s="10"/>
      <c r="K144" s="10" t="s">
        <v>4</v>
      </c>
      <c r="L144" s="10" t="s">
        <v>425</v>
      </c>
      <c r="M144" s="10" t="s">
        <v>613</v>
      </c>
      <c r="N144" s="9">
        <v>0</v>
      </c>
      <c r="O144" s="9">
        <v>0</v>
      </c>
      <c r="P144" s="9">
        <f>1672000+80000</f>
        <v>1752000</v>
      </c>
      <c r="Q144" s="9">
        <v>0</v>
      </c>
      <c r="R144" s="9">
        <v>0</v>
      </c>
    </row>
    <row r="145" spans="1:18" s="2" customFormat="1" ht="51" customHeight="1">
      <c r="A145" s="22"/>
      <c r="B145" s="20" t="s">
        <v>133</v>
      </c>
      <c r="C145" s="22"/>
      <c r="D145" s="25" t="s">
        <v>189</v>
      </c>
      <c r="E145" s="10"/>
      <c r="F145" s="10"/>
      <c r="G145" s="10"/>
      <c r="H145" s="10"/>
      <c r="I145" s="10"/>
      <c r="J145" s="10"/>
      <c r="K145" s="10" t="s">
        <v>521</v>
      </c>
      <c r="L145" s="10"/>
      <c r="M145" s="10"/>
      <c r="N145" s="9">
        <v>0</v>
      </c>
      <c r="O145" s="9">
        <v>0</v>
      </c>
      <c r="P145" s="9">
        <v>0</v>
      </c>
      <c r="Q145" s="9">
        <v>2371000</v>
      </c>
      <c r="R145" s="9">
        <v>2622300</v>
      </c>
    </row>
    <row r="146" spans="1:18" s="3" customFormat="1" ht="91.5" customHeight="1">
      <c r="A146" s="22"/>
      <c r="B146" s="20" t="s">
        <v>595</v>
      </c>
      <c r="C146" s="22"/>
      <c r="D146" s="25" t="s">
        <v>596</v>
      </c>
      <c r="E146" s="10" t="s">
        <v>353</v>
      </c>
      <c r="F146" s="10" t="s">
        <v>377</v>
      </c>
      <c r="G146" s="10" t="s">
        <v>354</v>
      </c>
      <c r="H146" s="10"/>
      <c r="I146" s="10"/>
      <c r="J146" s="10"/>
      <c r="K146" s="10" t="s">
        <v>273</v>
      </c>
      <c r="L146" s="10" t="s">
        <v>361</v>
      </c>
      <c r="M146" s="10" t="s">
        <v>207</v>
      </c>
      <c r="N146" s="9">
        <v>1089200</v>
      </c>
      <c r="O146" s="9">
        <v>1089175.89</v>
      </c>
      <c r="P146" s="9">
        <v>1110946.24</v>
      </c>
      <c r="Q146" s="9">
        <v>1700000</v>
      </c>
      <c r="R146" s="9">
        <v>1493100</v>
      </c>
    </row>
    <row r="147" spans="1:18" s="7" customFormat="1" ht="83.25" customHeight="1">
      <c r="A147" s="34" t="s">
        <v>540</v>
      </c>
      <c r="B147" s="35" t="s">
        <v>474</v>
      </c>
      <c r="C147" s="34"/>
      <c r="D147" s="57"/>
      <c r="E147" s="58"/>
      <c r="F147" s="58"/>
      <c r="G147" s="58"/>
      <c r="H147" s="58"/>
      <c r="I147" s="58"/>
      <c r="J147" s="58"/>
      <c r="K147" s="58"/>
      <c r="L147" s="58"/>
      <c r="M147" s="58"/>
      <c r="N147" s="16"/>
      <c r="O147" s="16"/>
      <c r="P147" s="16"/>
      <c r="Q147" s="16"/>
      <c r="R147" s="16"/>
    </row>
    <row r="148" spans="1:18" s="2" customFormat="1" ht="60" customHeight="1">
      <c r="A148" s="34" t="s">
        <v>409</v>
      </c>
      <c r="B148" s="35" t="s">
        <v>389</v>
      </c>
      <c r="C148" s="34"/>
      <c r="D148" s="25"/>
      <c r="E148" s="10"/>
      <c r="F148" s="10"/>
      <c r="G148" s="10"/>
      <c r="H148" s="10"/>
      <c r="I148" s="10"/>
      <c r="J148" s="10"/>
      <c r="K148" s="10"/>
      <c r="L148" s="10"/>
      <c r="M148" s="10"/>
      <c r="N148" s="9"/>
      <c r="O148" s="9"/>
      <c r="P148" s="9"/>
      <c r="Q148" s="48"/>
      <c r="R148" s="48"/>
    </row>
    <row r="149" spans="1:18" s="2" customFormat="1" ht="39.75" customHeight="1">
      <c r="A149" s="34" t="s">
        <v>374</v>
      </c>
      <c r="B149" s="35" t="s">
        <v>472</v>
      </c>
      <c r="C149" s="34"/>
      <c r="D149" s="25"/>
      <c r="E149" s="10"/>
      <c r="F149" s="10"/>
      <c r="G149" s="10"/>
      <c r="H149" s="10"/>
      <c r="I149" s="10"/>
      <c r="J149" s="10"/>
      <c r="K149" s="10"/>
      <c r="L149" s="10"/>
      <c r="M149" s="10"/>
      <c r="N149" s="16">
        <f>SUM(N150:N150)</f>
        <v>1557200</v>
      </c>
      <c r="O149" s="16">
        <f>SUM(O150:O150)</f>
        <v>1557200</v>
      </c>
      <c r="P149" s="16">
        <f>SUM(P150:P150)</f>
        <v>1692584.65</v>
      </c>
      <c r="Q149" s="16">
        <f>SUM(Q150:Q150)</f>
        <v>2142200</v>
      </c>
      <c r="R149" s="16">
        <f>SUM(R150:R150)</f>
        <v>2155000</v>
      </c>
    </row>
    <row r="150" spans="1:18" s="3" customFormat="1" ht="49.5" customHeight="1">
      <c r="A150" s="22"/>
      <c r="B150" s="20" t="s">
        <v>141</v>
      </c>
      <c r="C150" s="22"/>
      <c r="D150" s="25" t="s">
        <v>621</v>
      </c>
      <c r="E150" s="10" t="s">
        <v>353</v>
      </c>
      <c r="F150" s="10" t="s">
        <v>378</v>
      </c>
      <c r="G150" s="10" t="s">
        <v>354</v>
      </c>
      <c r="H150" s="10"/>
      <c r="I150" s="10"/>
      <c r="J150" s="10"/>
      <c r="K150" s="10" t="s">
        <v>147</v>
      </c>
      <c r="L150" s="10" t="s">
        <v>110</v>
      </c>
      <c r="M150" s="10" t="s">
        <v>352</v>
      </c>
      <c r="N150" s="9">
        <v>1557200</v>
      </c>
      <c r="O150" s="9">
        <v>1557200</v>
      </c>
      <c r="P150" s="9">
        <v>1692584.65</v>
      </c>
      <c r="Q150" s="9">
        <v>2142200</v>
      </c>
      <c r="R150" s="9">
        <v>2155000</v>
      </c>
    </row>
    <row r="151" spans="1:18" s="2" customFormat="1" ht="36.75" customHeight="1">
      <c r="A151" s="34" t="s">
        <v>548</v>
      </c>
      <c r="B151" s="35" t="s">
        <v>291</v>
      </c>
      <c r="C151" s="34"/>
      <c r="D151" s="25"/>
      <c r="E151" s="10"/>
      <c r="F151" s="10"/>
      <c r="G151" s="10"/>
      <c r="H151" s="10"/>
      <c r="I151" s="10"/>
      <c r="J151" s="10"/>
      <c r="K151" s="10"/>
      <c r="L151" s="10"/>
      <c r="M151" s="10"/>
      <c r="N151" s="9"/>
      <c r="O151" s="9"/>
      <c r="P151" s="9"/>
      <c r="Q151" s="48"/>
      <c r="R151" s="48"/>
    </row>
    <row r="152" spans="1:18" s="2" customFormat="1" ht="61.5" customHeight="1">
      <c r="A152" s="34" t="s">
        <v>404</v>
      </c>
      <c r="B152" s="35" t="s">
        <v>405</v>
      </c>
      <c r="C152" s="34"/>
      <c r="D152" s="25"/>
      <c r="E152" s="10"/>
      <c r="F152" s="10"/>
      <c r="G152" s="10"/>
      <c r="H152" s="10"/>
      <c r="I152" s="10"/>
      <c r="J152" s="10"/>
      <c r="K152" s="10"/>
      <c r="L152" s="10"/>
      <c r="M152" s="10"/>
      <c r="N152" s="16">
        <f>SUM(N153)</f>
        <v>653700</v>
      </c>
      <c r="O152" s="16">
        <f>SUM(O153)</f>
        <v>653662.1</v>
      </c>
      <c r="P152" s="16">
        <f>SUM(P153)</f>
        <v>737000</v>
      </c>
      <c r="Q152" s="16">
        <f>SUM(Q153)</f>
        <v>768000</v>
      </c>
      <c r="R152" s="16">
        <f>SUM(R153)</f>
        <v>794000</v>
      </c>
    </row>
    <row r="153" spans="1:18" s="2" customFormat="1" ht="102" customHeight="1">
      <c r="A153" s="22"/>
      <c r="B153" s="20" t="s">
        <v>89</v>
      </c>
      <c r="C153" s="22"/>
      <c r="D153" s="25" t="s">
        <v>18</v>
      </c>
      <c r="E153" s="10" t="s">
        <v>353</v>
      </c>
      <c r="F153" s="10" t="s">
        <v>588</v>
      </c>
      <c r="G153" s="10" t="s">
        <v>354</v>
      </c>
      <c r="H153" s="10"/>
      <c r="I153" s="10"/>
      <c r="J153" s="10"/>
      <c r="K153" s="10" t="s">
        <v>714</v>
      </c>
      <c r="L153" s="10" t="s">
        <v>413</v>
      </c>
      <c r="M153" s="10" t="s">
        <v>107</v>
      </c>
      <c r="N153" s="9">
        <v>653700</v>
      </c>
      <c r="O153" s="9">
        <v>653662.1</v>
      </c>
      <c r="P153" s="9">
        <v>737000</v>
      </c>
      <c r="Q153" s="9">
        <v>768000</v>
      </c>
      <c r="R153" s="9">
        <v>794000</v>
      </c>
    </row>
    <row r="154" spans="1:18" s="2" customFormat="1" ht="59.25" customHeight="1">
      <c r="A154" s="34" t="s">
        <v>556</v>
      </c>
      <c r="B154" s="35" t="s">
        <v>464</v>
      </c>
      <c r="C154" s="34"/>
      <c r="D154" s="25"/>
      <c r="E154" s="10"/>
      <c r="F154" s="10"/>
      <c r="G154" s="10"/>
      <c r="H154" s="10"/>
      <c r="I154" s="10"/>
      <c r="J154" s="10"/>
      <c r="K154" s="10"/>
      <c r="L154" s="10"/>
      <c r="M154" s="10"/>
      <c r="N154" s="16"/>
      <c r="O154" s="16"/>
      <c r="P154" s="16"/>
      <c r="Q154" s="16"/>
      <c r="R154" s="16"/>
    </row>
    <row r="155" spans="1:18" s="2" customFormat="1" ht="87.75" customHeight="1" hidden="1" outlineLevel="1">
      <c r="A155" s="22"/>
      <c r="B155" s="61" t="s">
        <v>247</v>
      </c>
      <c r="C155" s="34"/>
      <c r="D155" s="25" t="s">
        <v>248</v>
      </c>
      <c r="E155" s="10"/>
      <c r="F155" s="10"/>
      <c r="G155" s="10"/>
      <c r="H155" s="10"/>
      <c r="I155" s="10"/>
      <c r="J155" s="10"/>
      <c r="K155" s="10" t="s">
        <v>183</v>
      </c>
      <c r="L155" s="10" t="s">
        <v>60</v>
      </c>
      <c r="M155" s="10" t="s">
        <v>108</v>
      </c>
      <c r="N155" s="9">
        <v>0</v>
      </c>
      <c r="O155" s="9">
        <v>0</v>
      </c>
      <c r="P155" s="9">
        <v>0</v>
      </c>
      <c r="Q155" s="48"/>
      <c r="R155" s="48"/>
    </row>
    <row r="156" spans="1:18" s="7" customFormat="1" ht="51" customHeight="1" collapsed="1">
      <c r="A156" s="34" t="s">
        <v>552</v>
      </c>
      <c r="B156" s="60" t="s">
        <v>145</v>
      </c>
      <c r="C156" s="34"/>
      <c r="D156" s="57"/>
      <c r="E156" s="58" t="s">
        <v>353</v>
      </c>
      <c r="F156" s="58" t="s">
        <v>379</v>
      </c>
      <c r="G156" s="58" t="s">
        <v>354</v>
      </c>
      <c r="H156" s="58" t="s">
        <v>213</v>
      </c>
      <c r="I156" s="58" t="s">
        <v>214</v>
      </c>
      <c r="J156" s="58" t="s">
        <v>215</v>
      </c>
      <c r="K156" s="58"/>
      <c r="L156" s="58"/>
      <c r="M156" s="58"/>
      <c r="N156" s="16">
        <f>SUM(N157:N159)</f>
        <v>57399.97</v>
      </c>
      <c r="O156" s="16">
        <f>SUM(O157:O159)</f>
        <v>57399.97</v>
      </c>
      <c r="P156" s="16">
        <f>SUM(P157:P159)</f>
        <v>270000</v>
      </c>
      <c r="Q156" s="16">
        <f>SUM(Q157:Q159)</f>
        <v>265000</v>
      </c>
      <c r="R156" s="16">
        <f>SUM(R157:R159)</f>
        <v>293100</v>
      </c>
    </row>
    <row r="157" spans="1:18" s="7" customFormat="1" ht="55.5" customHeight="1">
      <c r="A157" s="23"/>
      <c r="B157" s="117" t="s">
        <v>281</v>
      </c>
      <c r="C157" s="22"/>
      <c r="D157" s="24" t="s">
        <v>294</v>
      </c>
      <c r="E157" s="10"/>
      <c r="F157" s="10"/>
      <c r="G157" s="10"/>
      <c r="H157" s="10"/>
      <c r="I157" s="10"/>
      <c r="J157" s="10"/>
      <c r="K157" s="130" t="s">
        <v>282</v>
      </c>
      <c r="L157" s="130" t="s">
        <v>60</v>
      </c>
      <c r="M157" s="130" t="s">
        <v>278</v>
      </c>
      <c r="N157" s="26">
        <v>57399.97</v>
      </c>
      <c r="O157" s="26">
        <v>57399.97</v>
      </c>
      <c r="P157" s="26">
        <v>270000</v>
      </c>
      <c r="Q157" s="26">
        <v>0</v>
      </c>
      <c r="R157" s="26">
        <v>0</v>
      </c>
    </row>
    <row r="158" spans="1:18" s="7" customFormat="1" ht="41.25" customHeight="1">
      <c r="A158" s="44"/>
      <c r="B158" s="118"/>
      <c r="C158" s="22"/>
      <c r="D158" s="45" t="s">
        <v>621</v>
      </c>
      <c r="E158" s="10"/>
      <c r="F158" s="10"/>
      <c r="G158" s="10"/>
      <c r="H158" s="10"/>
      <c r="I158" s="10"/>
      <c r="J158" s="10"/>
      <c r="K158" s="131"/>
      <c r="L158" s="131"/>
      <c r="M158" s="131"/>
      <c r="N158" s="46">
        <v>0</v>
      </c>
      <c r="O158" s="46">
        <v>0</v>
      </c>
      <c r="P158" s="46">
        <v>0</v>
      </c>
      <c r="Q158" s="46">
        <v>265000</v>
      </c>
      <c r="R158" s="46">
        <v>293100</v>
      </c>
    </row>
    <row r="159" spans="1:18" s="2" customFormat="1" ht="48.75" customHeight="1">
      <c r="A159" s="34" t="s">
        <v>292</v>
      </c>
      <c r="B159" s="35" t="s">
        <v>293</v>
      </c>
      <c r="C159" s="34"/>
      <c r="D159" s="25"/>
      <c r="E159" s="10"/>
      <c r="F159" s="10"/>
      <c r="G159" s="10"/>
      <c r="H159" s="10"/>
      <c r="I159" s="10"/>
      <c r="J159" s="10"/>
      <c r="K159" s="10"/>
      <c r="L159" s="10"/>
      <c r="M159" s="10"/>
      <c r="N159" s="9"/>
      <c r="O159" s="9"/>
      <c r="P159" s="9"/>
      <c r="Q159" s="48"/>
      <c r="R159" s="48"/>
    </row>
    <row r="160" spans="1:18" s="7" customFormat="1" ht="50.25" customHeight="1">
      <c r="A160" s="34" t="s">
        <v>598</v>
      </c>
      <c r="B160" s="60" t="s">
        <v>366</v>
      </c>
      <c r="C160" s="34"/>
      <c r="D160" s="57" t="s">
        <v>648</v>
      </c>
      <c r="E160" s="58" t="s">
        <v>353</v>
      </c>
      <c r="F160" s="58" t="s">
        <v>380</v>
      </c>
      <c r="G160" s="58" t="s">
        <v>354</v>
      </c>
      <c r="H160" s="58" t="s">
        <v>216</v>
      </c>
      <c r="I160" s="58" t="s">
        <v>217</v>
      </c>
      <c r="J160" s="58" t="s">
        <v>533</v>
      </c>
      <c r="K160" s="58"/>
      <c r="L160" s="58"/>
      <c r="M160" s="58"/>
      <c r="N160" s="16">
        <f>SUM(N161:N163)</f>
        <v>46174000</v>
      </c>
      <c r="O160" s="16">
        <f>SUM(O161:O163)</f>
        <v>46174000</v>
      </c>
      <c r="P160" s="16">
        <f>SUM(P161:P163)</f>
        <v>42868000</v>
      </c>
      <c r="Q160" s="16">
        <f>SUM(Q161:Q163)</f>
        <v>62041400</v>
      </c>
      <c r="R160" s="16">
        <f>SUM(R161:R163)</f>
        <v>67101000</v>
      </c>
    </row>
    <row r="161" spans="1:18" s="7" customFormat="1" ht="27.75" customHeight="1">
      <c r="A161" s="34"/>
      <c r="B161" s="20" t="s">
        <v>75</v>
      </c>
      <c r="C161" s="22"/>
      <c r="D161" s="57" t="s">
        <v>648</v>
      </c>
      <c r="E161" s="10"/>
      <c r="F161" s="10"/>
      <c r="G161" s="10"/>
      <c r="H161" s="10"/>
      <c r="I161" s="10"/>
      <c r="J161" s="10"/>
      <c r="K161" s="130" t="s">
        <v>818</v>
      </c>
      <c r="L161" s="10" t="s">
        <v>649</v>
      </c>
      <c r="M161" s="130" t="s">
        <v>717</v>
      </c>
      <c r="N161" s="9">
        <v>46174000</v>
      </c>
      <c r="O161" s="9">
        <v>46174000</v>
      </c>
      <c r="P161" s="9">
        <v>42868000</v>
      </c>
      <c r="Q161" s="9">
        <v>43180000</v>
      </c>
      <c r="R161" s="9">
        <v>47757000</v>
      </c>
    </row>
    <row r="162" spans="1:18" s="7" customFormat="1" ht="27.75" customHeight="1">
      <c r="A162" s="34"/>
      <c r="B162" s="20" t="s">
        <v>650</v>
      </c>
      <c r="C162" s="22"/>
      <c r="D162" s="57" t="s">
        <v>651</v>
      </c>
      <c r="E162" s="10"/>
      <c r="F162" s="10"/>
      <c r="G162" s="10"/>
      <c r="H162" s="10"/>
      <c r="I162" s="10"/>
      <c r="J162" s="10"/>
      <c r="K162" s="136"/>
      <c r="L162" s="10" t="s">
        <v>715</v>
      </c>
      <c r="M162" s="136"/>
      <c r="N162" s="9"/>
      <c r="O162" s="9"/>
      <c r="P162" s="9">
        <v>0</v>
      </c>
      <c r="Q162" s="9">
        <v>16174600</v>
      </c>
      <c r="R162" s="9">
        <v>17889600</v>
      </c>
    </row>
    <row r="163" spans="1:18" s="3" customFormat="1" ht="27.75" customHeight="1">
      <c r="A163" s="22"/>
      <c r="B163" s="20" t="s">
        <v>652</v>
      </c>
      <c r="C163" s="22"/>
      <c r="D163" s="25" t="s">
        <v>651</v>
      </c>
      <c r="E163" s="10"/>
      <c r="F163" s="10"/>
      <c r="G163" s="10"/>
      <c r="H163" s="10"/>
      <c r="I163" s="10"/>
      <c r="J163" s="10"/>
      <c r="K163" s="131"/>
      <c r="L163" s="18" t="s">
        <v>716</v>
      </c>
      <c r="M163" s="131"/>
      <c r="N163" s="9"/>
      <c r="O163" s="9"/>
      <c r="P163" s="9">
        <v>0</v>
      </c>
      <c r="Q163" s="9">
        <v>2686800</v>
      </c>
      <c r="R163" s="9">
        <v>1454400</v>
      </c>
    </row>
    <row r="164" spans="1:18" s="2" customFormat="1" ht="50.25" customHeight="1">
      <c r="A164" s="34" t="s">
        <v>506</v>
      </c>
      <c r="B164" s="35" t="s">
        <v>602</v>
      </c>
      <c r="C164" s="34"/>
      <c r="D164" s="25"/>
      <c r="E164" s="10"/>
      <c r="F164" s="10"/>
      <c r="G164" s="10"/>
      <c r="H164" s="10"/>
      <c r="I164" s="10"/>
      <c r="J164" s="10"/>
      <c r="K164" s="10"/>
      <c r="L164" s="10"/>
      <c r="M164" s="10"/>
      <c r="N164" s="9"/>
      <c r="O164" s="9"/>
      <c r="P164" s="9"/>
      <c r="Q164" s="48"/>
      <c r="R164" s="48"/>
    </row>
    <row r="165" spans="1:18" s="2" customFormat="1" ht="33.75" customHeight="1">
      <c r="A165" s="34" t="s">
        <v>326</v>
      </c>
      <c r="B165" s="35" t="s">
        <v>367</v>
      </c>
      <c r="C165" s="34"/>
      <c r="D165" s="25"/>
      <c r="E165" s="10"/>
      <c r="F165" s="10"/>
      <c r="G165" s="10"/>
      <c r="H165" s="10"/>
      <c r="I165" s="10"/>
      <c r="J165" s="10"/>
      <c r="K165" s="10"/>
      <c r="L165" s="10"/>
      <c r="M165" s="10"/>
      <c r="N165" s="9"/>
      <c r="O165" s="9"/>
      <c r="P165" s="9"/>
      <c r="Q165" s="48"/>
      <c r="R165" s="48"/>
    </row>
    <row r="166" spans="1:18" s="7" customFormat="1" ht="48" customHeight="1">
      <c r="A166" s="34" t="s">
        <v>401</v>
      </c>
      <c r="B166" s="60" t="s">
        <v>604</v>
      </c>
      <c r="C166" s="34"/>
      <c r="D166" s="57"/>
      <c r="E166" s="58"/>
      <c r="F166" s="58"/>
      <c r="G166" s="58"/>
      <c r="H166" s="58"/>
      <c r="I166" s="58"/>
      <c r="J166" s="58"/>
      <c r="K166" s="58"/>
      <c r="L166" s="58"/>
      <c r="M166" s="58"/>
      <c r="N166" s="16"/>
      <c r="O166" s="16"/>
      <c r="P166" s="16"/>
      <c r="Q166" s="69"/>
      <c r="R166" s="69"/>
    </row>
    <row r="167" spans="1:18" s="2" customFormat="1" ht="38.25" customHeight="1">
      <c r="A167" s="34" t="s">
        <v>535</v>
      </c>
      <c r="B167" s="35" t="s">
        <v>158</v>
      </c>
      <c r="C167" s="34"/>
      <c r="D167" s="25"/>
      <c r="E167" s="10"/>
      <c r="F167" s="10"/>
      <c r="G167" s="10"/>
      <c r="H167" s="10"/>
      <c r="I167" s="10"/>
      <c r="J167" s="10"/>
      <c r="K167" s="10"/>
      <c r="L167" s="10"/>
      <c r="M167" s="10"/>
      <c r="N167" s="9"/>
      <c r="O167" s="9"/>
      <c r="P167" s="9"/>
      <c r="Q167" s="48"/>
      <c r="R167" s="48"/>
    </row>
    <row r="168" spans="1:18" s="7" customFormat="1" ht="61.5" customHeight="1">
      <c r="A168" s="34" t="s">
        <v>387</v>
      </c>
      <c r="B168" s="35" t="s">
        <v>388</v>
      </c>
      <c r="C168" s="34"/>
      <c r="D168" s="57"/>
      <c r="E168" s="58"/>
      <c r="F168" s="58"/>
      <c r="G168" s="58"/>
      <c r="H168" s="58"/>
      <c r="I168" s="58"/>
      <c r="J168" s="58"/>
      <c r="K168" s="58"/>
      <c r="L168" s="58"/>
      <c r="M168" s="58"/>
      <c r="N168" s="16">
        <f>SUM(N169:N173)</f>
        <v>3097192.87</v>
      </c>
      <c r="O168" s="16">
        <f>SUM(O169:O173)</f>
        <v>2608545.57</v>
      </c>
      <c r="P168" s="16">
        <f>SUM(P169:P173)</f>
        <v>1944233.4300000002</v>
      </c>
      <c r="Q168" s="16">
        <f>SUM(Q169:Q173)</f>
        <v>290000</v>
      </c>
      <c r="R168" s="16">
        <f>SUM(R169:R173)</f>
        <v>320700</v>
      </c>
    </row>
    <row r="169" spans="1:18" s="2" customFormat="1" ht="87.75" customHeight="1">
      <c r="A169" s="22"/>
      <c r="B169" s="20" t="s">
        <v>263</v>
      </c>
      <c r="C169" s="22"/>
      <c r="D169" s="25" t="s">
        <v>194</v>
      </c>
      <c r="E169" s="10" t="s">
        <v>353</v>
      </c>
      <c r="F169" s="10" t="s">
        <v>588</v>
      </c>
      <c r="G169" s="10" t="s">
        <v>354</v>
      </c>
      <c r="H169" s="10"/>
      <c r="I169" s="10"/>
      <c r="J169" s="10"/>
      <c r="K169" s="10" t="s">
        <v>437</v>
      </c>
      <c r="L169" s="10" t="s">
        <v>425</v>
      </c>
      <c r="M169" s="10" t="s">
        <v>438</v>
      </c>
      <c r="N169" s="9">
        <v>559722.87</v>
      </c>
      <c r="O169" s="9">
        <v>559722.87</v>
      </c>
      <c r="P169" s="9">
        <v>271586.13</v>
      </c>
      <c r="Q169" s="9">
        <v>0</v>
      </c>
      <c r="R169" s="9">
        <v>0</v>
      </c>
    </row>
    <row r="170" spans="1:18" s="2" customFormat="1" ht="27" customHeight="1">
      <c r="A170" s="22"/>
      <c r="B170" s="20" t="s">
        <v>263</v>
      </c>
      <c r="C170" s="22"/>
      <c r="D170" s="25" t="s">
        <v>194</v>
      </c>
      <c r="E170" s="10"/>
      <c r="F170" s="10"/>
      <c r="G170" s="10"/>
      <c r="H170" s="10"/>
      <c r="I170" s="10"/>
      <c r="J170" s="10"/>
      <c r="K170" s="10" t="s">
        <v>521</v>
      </c>
      <c r="L170" s="10"/>
      <c r="M170" s="10"/>
      <c r="N170" s="9">
        <v>0</v>
      </c>
      <c r="O170" s="9">
        <v>0</v>
      </c>
      <c r="P170" s="9">
        <v>0</v>
      </c>
      <c r="Q170" s="9">
        <v>290000</v>
      </c>
      <c r="R170" s="9">
        <v>320700</v>
      </c>
    </row>
    <row r="171" spans="1:18" s="2" customFormat="1" ht="48.75" customHeight="1">
      <c r="A171" s="125"/>
      <c r="B171" s="127" t="s">
        <v>524</v>
      </c>
      <c r="C171" s="22"/>
      <c r="D171" s="126" t="s">
        <v>18</v>
      </c>
      <c r="E171" s="10"/>
      <c r="F171" s="10"/>
      <c r="G171" s="10"/>
      <c r="H171" s="10"/>
      <c r="I171" s="10"/>
      <c r="J171" s="10"/>
      <c r="K171" s="130" t="s">
        <v>718</v>
      </c>
      <c r="L171" s="130" t="s">
        <v>262</v>
      </c>
      <c r="M171" s="130" t="s">
        <v>107</v>
      </c>
      <c r="N171" s="26">
        <v>1370000</v>
      </c>
      <c r="O171" s="26">
        <v>1166963.2</v>
      </c>
      <c r="P171" s="26">
        <v>1387036.8</v>
      </c>
      <c r="Q171" s="26">
        <v>0</v>
      </c>
      <c r="R171" s="26">
        <v>0</v>
      </c>
    </row>
    <row r="172" spans="1:18" s="2" customFormat="1" ht="48.75" customHeight="1">
      <c r="A172" s="125"/>
      <c r="B172" s="127"/>
      <c r="C172" s="22"/>
      <c r="D172" s="126"/>
      <c r="E172" s="10"/>
      <c r="F172" s="10"/>
      <c r="G172" s="10"/>
      <c r="H172" s="10"/>
      <c r="I172" s="10"/>
      <c r="J172" s="10"/>
      <c r="K172" s="136"/>
      <c r="L172" s="136"/>
      <c r="M172" s="136"/>
      <c r="N172" s="43">
        <v>587030</v>
      </c>
      <c r="O172" s="43">
        <v>301419.5</v>
      </c>
      <c r="P172" s="43">
        <v>285610.5</v>
      </c>
      <c r="Q172" s="43">
        <v>0</v>
      </c>
      <c r="R172" s="43">
        <v>0</v>
      </c>
    </row>
    <row r="173" spans="1:18" s="2" customFormat="1" ht="39.75" customHeight="1">
      <c r="A173" s="125"/>
      <c r="B173" s="127"/>
      <c r="C173" s="22"/>
      <c r="D173" s="126"/>
      <c r="E173" s="10"/>
      <c r="F173" s="10"/>
      <c r="G173" s="10"/>
      <c r="H173" s="10"/>
      <c r="I173" s="10"/>
      <c r="J173" s="10"/>
      <c r="K173" s="50" t="s">
        <v>704</v>
      </c>
      <c r="L173" s="50" t="s">
        <v>705</v>
      </c>
      <c r="M173" s="62" t="s">
        <v>706</v>
      </c>
      <c r="N173" s="46">
        <v>580440</v>
      </c>
      <c r="O173" s="46">
        <v>580440</v>
      </c>
      <c r="P173" s="46">
        <v>0</v>
      </c>
      <c r="Q173" s="46">
        <v>0</v>
      </c>
      <c r="R173" s="46">
        <v>0</v>
      </c>
    </row>
    <row r="174" spans="1:18" s="2" customFormat="1" ht="74.25" customHeight="1">
      <c r="A174" s="34" t="s">
        <v>605</v>
      </c>
      <c r="B174" s="35" t="s">
        <v>606</v>
      </c>
      <c r="C174" s="34"/>
      <c r="D174" s="25"/>
      <c r="E174" s="10"/>
      <c r="F174" s="10"/>
      <c r="G174" s="10"/>
      <c r="H174" s="10"/>
      <c r="I174" s="10"/>
      <c r="J174" s="10"/>
      <c r="K174" s="10"/>
      <c r="L174" s="10"/>
      <c r="M174" s="10"/>
      <c r="N174" s="16">
        <f>SUM(N175:N177)</f>
        <v>1125188.99</v>
      </c>
      <c r="O174" s="16">
        <f>SUM(O175:O177)</f>
        <v>1125161.01</v>
      </c>
      <c r="P174" s="16">
        <f>SUM(P175:P177)</f>
        <v>1497400</v>
      </c>
      <c r="Q174" s="16">
        <f>SUM(Q175:Q177)</f>
        <v>5039000</v>
      </c>
      <c r="R174" s="16">
        <f>SUM(R175:R177)</f>
        <v>5361600</v>
      </c>
    </row>
    <row r="175" spans="1:18" s="3" customFormat="1" ht="183.75" customHeight="1">
      <c r="A175" s="22"/>
      <c r="B175" s="20" t="s">
        <v>445</v>
      </c>
      <c r="C175" s="22"/>
      <c r="D175" s="25" t="s">
        <v>653</v>
      </c>
      <c r="E175" s="10" t="s">
        <v>353</v>
      </c>
      <c r="F175" s="10" t="s">
        <v>382</v>
      </c>
      <c r="G175" s="10" t="s">
        <v>354</v>
      </c>
      <c r="H175" s="10"/>
      <c r="I175" s="10"/>
      <c r="J175" s="10"/>
      <c r="K175" s="10" t="s">
        <v>394</v>
      </c>
      <c r="L175" s="10" t="s">
        <v>264</v>
      </c>
      <c r="M175" s="10" t="s">
        <v>265</v>
      </c>
      <c r="N175" s="9">
        <v>1005319.73</v>
      </c>
      <c r="O175" s="9">
        <v>1005291.75</v>
      </c>
      <c r="P175" s="9">
        <v>1327400</v>
      </c>
      <c r="Q175" s="9">
        <f>855000+2000000</f>
        <v>2855000</v>
      </c>
      <c r="R175" s="9">
        <v>3157600</v>
      </c>
    </row>
    <row r="176" spans="1:18" s="3" customFormat="1" ht="74.25" customHeight="1">
      <c r="A176" s="22"/>
      <c r="B176" s="20" t="s">
        <v>654</v>
      </c>
      <c r="C176" s="22"/>
      <c r="D176" s="25" t="s">
        <v>653</v>
      </c>
      <c r="E176" s="10"/>
      <c r="F176" s="10"/>
      <c r="G176" s="10"/>
      <c r="H176" s="10"/>
      <c r="I176" s="10"/>
      <c r="J176" s="10"/>
      <c r="K176" s="10" t="s">
        <v>694</v>
      </c>
      <c r="L176" s="10" t="s">
        <v>60</v>
      </c>
      <c r="M176" s="10" t="s">
        <v>684</v>
      </c>
      <c r="N176" s="9">
        <v>0</v>
      </c>
      <c r="O176" s="9">
        <v>0</v>
      </c>
      <c r="P176" s="9">
        <v>0</v>
      </c>
      <c r="Q176" s="9">
        <v>2000000</v>
      </c>
      <c r="R176" s="9">
        <v>2020000</v>
      </c>
    </row>
    <row r="177" spans="1:18" s="3" customFormat="1" ht="100.5" customHeight="1">
      <c r="A177" s="22"/>
      <c r="B177" s="20" t="s">
        <v>101</v>
      </c>
      <c r="C177" s="22"/>
      <c r="D177" s="25" t="s">
        <v>653</v>
      </c>
      <c r="E177" s="10"/>
      <c r="F177" s="10"/>
      <c r="G177" s="10"/>
      <c r="H177" s="10" t="s">
        <v>522</v>
      </c>
      <c r="I177" s="10" t="s">
        <v>219</v>
      </c>
      <c r="J177" s="10" t="s">
        <v>325</v>
      </c>
      <c r="K177" s="10" t="s">
        <v>395</v>
      </c>
      <c r="L177" s="10" t="s">
        <v>275</v>
      </c>
      <c r="M177" s="10" t="s">
        <v>276</v>
      </c>
      <c r="N177" s="9">
        <v>119869.26</v>
      </c>
      <c r="O177" s="9">
        <v>119869.26</v>
      </c>
      <c r="P177" s="9">
        <v>170000</v>
      </c>
      <c r="Q177" s="9">
        <v>184000</v>
      </c>
      <c r="R177" s="9">
        <v>184000</v>
      </c>
    </row>
    <row r="178" spans="1:18" s="2" customFormat="1" ht="37.5" customHeight="1">
      <c r="A178" s="34" t="s">
        <v>458</v>
      </c>
      <c r="B178" s="35" t="s">
        <v>511</v>
      </c>
      <c r="C178" s="34"/>
      <c r="D178" s="25" t="s">
        <v>192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6">
        <f>SUM(N179:N190)</f>
        <v>324000</v>
      </c>
      <c r="O178" s="16">
        <f>SUM(O179:O190)</f>
        <v>323967.18</v>
      </c>
      <c r="P178" s="16">
        <f>SUM(P179:P190)</f>
        <v>1343685.1400000001</v>
      </c>
      <c r="Q178" s="16">
        <f>SUM(Q179:Q190)</f>
        <v>1061000</v>
      </c>
      <c r="R178" s="16">
        <f>SUM(R179:R190)</f>
        <v>907000</v>
      </c>
    </row>
    <row r="179" spans="1:18" s="3" customFormat="1" ht="36.75" customHeight="1">
      <c r="A179" s="109"/>
      <c r="B179" s="117" t="s">
        <v>655</v>
      </c>
      <c r="C179" s="22"/>
      <c r="D179" s="24" t="s">
        <v>621</v>
      </c>
      <c r="E179" s="10" t="s">
        <v>99</v>
      </c>
      <c r="F179" s="10" t="s">
        <v>246</v>
      </c>
      <c r="G179" s="10" t="s">
        <v>245</v>
      </c>
      <c r="H179" s="10" t="s">
        <v>65</v>
      </c>
      <c r="I179" s="10" t="s">
        <v>220</v>
      </c>
      <c r="J179" s="10" t="s">
        <v>221</v>
      </c>
      <c r="K179" s="130" t="s">
        <v>814</v>
      </c>
      <c r="L179" s="130" t="s">
        <v>60</v>
      </c>
      <c r="M179" s="130" t="s">
        <v>258</v>
      </c>
      <c r="N179" s="26">
        <v>0</v>
      </c>
      <c r="O179" s="26">
        <v>0</v>
      </c>
      <c r="P179" s="26">
        <v>43991.8</v>
      </c>
      <c r="Q179" s="26">
        <v>81000</v>
      </c>
      <c r="R179" s="26">
        <v>281000</v>
      </c>
    </row>
    <row r="180" spans="1:18" s="3" customFormat="1" ht="36.75" customHeight="1">
      <c r="A180" s="110"/>
      <c r="B180" s="118"/>
      <c r="C180" s="22"/>
      <c r="D180" s="45" t="s">
        <v>597</v>
      </c>
      <c r="E180" s="10"/>
      <c r="F180" s="10"/>
      <c r="G180" s="10"/>
      <c r="H180" s="10"/>
      <c r="I180" s="10"/>
      <c r="J180" s="10"/>
      <c r="K180" s="131"/>
      <c r="L180" s="131"/>
      <c r="M180" s="131"/>
      <c r="N180" s="46"/>
      <c r="O180" s="46"/>
      <c r="P180" s="46">
        <v>145212.84</v>
      </c>
      <c r="Q180" s="46">
        <v>180000</v>
      </c>
      <c r="R180" s="46"/>
    </row>
    <row r="181" spans="1:18" s="3" customFormat="1" ht="74.25" customHeight="1">
      <c r="A181" s="22"/>
      <c r="B181" s="20" t="s">
        <v>223</v>
      </c>
      <c r="C181" s="22"/>
      <c r="D181" s="25" t="s">
        <v>597</v>
      </c>
      <c r="E181" s="10"/>
      <c r="F181" s="10"/>
      <c r="G181" s="10"/>
      <c r="H181" s="10"/>
      <c r="I181" s="10"/>
      <c r="J181" s="10"/>
      <c r="K181" s="10" t="s">
        <v>31</v>
      </c>
      <c r="L181" s="10" t="s">
        <v>66</v>
      </c>
      <c r="M181" s="18" t="s">
        <v>7</v>
      </c>
      <c r="N181" s="9">
        <v>96000</v>
      </c>
      <c r="O181" s="9">
        <v>95999.98</v>
      </c>
      <c r="P181" s="9">
        <v>0</v>
      </c>
      <c r="Q181" s="9">
        <v>0</v>
      </c>
      <c r="R181" s="9">
        <v>0</v>
      </c>
    </row>
    <row r="182" spans="1:18" s="3" customFormat="1" ht="63" customHeight="1">
      <c r="A182" s="109"/>
      <c r="B182" s="117" t="s">
        <v>58</v>
      </c>
      <c r="C182" s="22"/>
      <c r="D182" s="24" t="s">
        <v>597</v>
      </c>
      <c r="E182" s="10"/>
      <c r="F182" s="10"/>
      <c r="G182" s="10"/>
      <c r="H182" s="10"/>
      <c r="I182" s="10"/>
      <c r="J182" s="10"/>
      <c r="K182" s="130" t="s">
        <v>497</v>
      </c>
      <c r="L182" s="130" t="s">
        <v>243</v>
      </c>
      <c r="M182" s="130" t="s">
        <v>244</v>
      </c>
      <c r="N182" s="26">
        <v>10000</v>
      </c>
      <c r="O182" s="26">
        <v>10000</v>
      </c>
      <c r="P182" s="26">
        <v>0</v>
      </c>
      <c r="Q182" s="26">
        <v>0</v>
      </c>
      <c r="R182" s="26">
        <v>0</v>
      </c>
    </row>
    <row r="183" spans="1:18" s="3" customFormat="1" ht="63" customHeight="1">
      <c r="A183" s="110"/>
      <c r="B183" s="118"/>
      <c r="C183" s="22"/>
      <c r="D183" s="45" t="s">
        <v>294</v>
      </c>
      <c r="E183" s="10" t="s">
        <v>353</v>
      </c>
      <c r="F183" s="10" t="s">
        <v>588</v>
      </c>
      <c r="G183" s="18" t="s">
        <v>302</v>
      </c>
      <c r="H183" s="10"/>
      <c r="I183" s="10"/>
      <c r="J183" s="10"/>
      <c r="K183" s="131"/>
      <c r="L183" s="131"/>
      <c r="M183" s="131"/>
      <c r="N183" s="46">
        <v>18000</v>
      </c>
      <c r="O183" s="46">
        <v>18000</v>
      </c>
      <c r="P183" s="46">
        <v>0</v>
      </c>
      <c r="Q183" s="46">
        <v>0</v>
      </c>
      <c r="R183" s="46">
        <v>0</v>
      </c>
    </row>
    <row r="184" spans="1:18" s="3" customFormat="1" ht="39" customHeight="1">
      <c r="A184" s="125"/>
      <c r="B184" s="117" t="s">
        <v>106</v>
      </c>
      <c r="C184" s="23"/>
      <c r="D184" s="24" t="s">
        <v>294</v>
      </c>
      <c r="E184" s="15" t="s">
        <v>117</v>
      </c>
      <c r="F184" s="15" t="s">
        <v>67</v>
      </c>
      <c r="G184" s="15" t="s">
        <v>68</v>
      </c>
      <c r="H184" s="15" t="s">
        <v>551</v>
      </c>
      <c r="I184" s="15" t="s">
        <v>69</v>
      </c>
      <c r="J184" s="15" t="s">
        <v>70</v>
      </c>
      <c r="K184" s="130" t="s">
        <v>25</v>
      </c>
      <c r="L184" s="137" t="s">
        <v>346</v>
      </c>
      <c r="M184" s="130" t="s">
        <v>244</v>
      </c>
      <c r="N184" s="26">
        <v>58000</v>
      </c>
      <c r="O184" s="26">
        <v>57967.23</v>
      </c>
      <c r="P184" s="26">
        <v>650000</v>
      </c>
      <c r="Q184" s="26">
        <v>0</v>
      </c>
      <c r="R184" s="26">
        <v>0</v>
      </c>
    </row>
    <row r="185" spans="1:18" s="3" customFormat="1" ht="39" customHeight="1">
      <c r="A185" s="125"/>
      <c r="B185" s="118"/>
      <c r="C185" s="44"/>
      <c r="D185" s="45" t="s">
        <v>597</v>
      </c>
      <c r="E185" s="50"/>
      <c r="F185" s="50"/>
      <c r="G185" s="50"/>
      <c r="H185" s="50"/>
      <c r="I185" s="50"/>
      <c r="J185" s="50"/>
      <c r="K185" s="131"/>
      <c r="L185" s="138"/>
      <c r="M185" s="131"/>
      <c r="N185" s="46">
        <v>80000</v>
      </c>
      <c r="O185" s="46">
        <v>80000</v>
      </c>
      <c r="P185" s="46">
        <v>50000</v>
      </c>
      <c r="Q185" s="46">
        <v>0</v>
      </c>
      <c r="R185" s="46">
        <v>0</v>
      </c>
    </row>
    <row r="186" spans="1:18" s="3" customFormat="1" ht="0.75" customHeight="1" hidden="1">
      <c r="A186" s="22"/>
      <c r="B186" s="20" t="s">
        <v>36</v>
      </c>
      <c r="C186" s="22"/>
      <c r="D186" s="25" t="s">
        <v>294</v>
      </c>
      <c r="E186" s="10"/>
      <c r="F186" s="10"/>
      <c r="G186" s="10"/>
      <c r="H186" s="10"/>
      <c r="I186" s="10"/>
      <c r="J186" s="10"/>
      <c r="K186" s="10" t="s">
        <v>422</v>
      </c>
      <c r="L186" s="70" t="s">
        <v>60</v>
      </c>
      <c r="M186" s="10" t="s">
        <v>469</v>
      </c>
      <c r="N186" s="9">
        <v>0</v>
      </c>
      <c r="O186" s="9"/>
      <c r="P186" s="9">
        <v>0</v>
      </c>
      <c r="Q186" s="48"/>
      <c r="R186" s="48">
        <v>0</v>
      </c>
    </row>
    <row r="187" spans="1:18" s="3" customFormat="1" ht="172.5" customHeight="1">
      <c r="A187" s="22"/>
      <c r="B187" s="20" t="s">
        <v>372</v>
      </c>
      <c r="C187" s="22"/>
      <c r="D187" s="25" t="s">
        <v>192</v>
      </c>
      <c r="E187" s="10" t="s">
        <v>353</v>
      </c>
      <c r="F187" s="10" t="s">
        <v>383</v>
      </c>
      <c r="G187" s="10" t="s">
        <v>354</v>
      </c>
      <c r="H187" s="10"/>
      <c r="I187" s="10"/>
      <c r="J187" s="10"/>
      <c r="K187" s="10" t="s">
        <v>815</v>
      </c>
      <c r="L187" s="10" t="s">
        <v>361</v>
      </c>
      <c r="M187" s="10" t="s">
        <v>444</v>
      </c>
      <c r="N187" s="9">
        <v>62000</v>
      </c>
      <c r="O187" s="9">
        <v>61999.97</v>
      </c>
      <c r="P187" s="9">
        <v>190000</v>
      </c>
      <c r="Q187" s="9">
        <v>330000</v>
      </c>
      <c r="R187" s="9">
        <v>382700</v>
      </c>
    </row>
    <row r="188" spans="1:18" s="7" customFormat="1" ht="66" customHeight="1">
      <c r="A188" s="34"/>
      <c r="B188" s="20" t="s">
        <v>682</v>
      </c>
      <c r="C188" s="22"/>
      <c r="D188" s="25" t="s">
        <v>621</v>
      </c>
      <c r="E188" s="10"/>
      <c r="F188" s="10"/>
      <c r="G188" s="10"/>
      <c r="H188" s="10"/>
      <c r="I188" s="10"/>
      <c r="J188" s="10"/>
      <c r="K188" s="10" t="s">
        <v>521</v>
      </c>
      <c r="L188" s="10"/>
      <c r="M188" s="10"/>
      <c r="N188" s="9">
        <v>0</v>
      </c>
      <c r="O188" s="9">
        <v>0</v>
      </c>
      <c r="P188" s="9">
        <v>0</v>
      </c>
      <c r="Q188" s="9">
        <v>250000</v>
      </c>
      <c r="R188" s="9">
        <v>0</v>
      </c>
    </row>
    <row r="189" spans="1:18" s="3" customFormat="1" ht="54" customHeight="1">
      <c r="A189" s="22"/>
      <c r="B189" s="20" t="s">
        <v>128</v>
      </c>
      <c r="C189" s="22"/>
      <c r="D189" s="25" t="s">
        <v>294</v>
      </c>
      <c r="E189" s="10"/>
      <c r="F189" s="10"/>
      <c r="G189" s="10"/>
      <c r="H189" s="10"/>
      <c r="I189" s="10"/>
      <c r="J189" s="10"/>
      <c r="K189" s="10" t="s">
        <v>129</v>
      </c>
      <c r="L189" s="10" t="s">
        <v>295</v>
      </c>
      <c r="M189" s="10" t="s">
        <v>130</v>
      </c>
      <c r="N189" s="9">
        <v>0</v>
      </c>
      <c r="O189" s="9">
        <v>0</v>
      </c>
      <c r="P189" s="9">
        <v>264480.5</v>
      </c>
      <c r="Q189" s="9">
        <v>0</v>
      </c>
      <c r="R189" s="9">
        <v>0</v>
      </c>
    </row>
    <row r="190" spans="1:18" s="3" customFormat="1" ht="26.25" customHeight="1">
      <c r="A190" s="22"/>
      <c r="B190" s="20" t="s">
        <v>128</v>
      </c>
      <c r="C190" s="22"/>
      <c r="D190" s="25" t="s">
        <v>621</v>
      </c>
      <c r="E190" s="10"/>
      <c r="F190" s="10"/>
      <c r="G190" s="10"/>
      <c r="H190" s="10"/>
      <c r="I190" s="10"/>
      <c r="J190" s="10"/>
      <c r="K190" s="10" t="s">
        <v>521</v>
      </c>
      <c r="L190" s="10"/>
      <c r="M190" s="10"/>
      <c r="N190" s="9">
        <v>0</v>
      </c>
      <c r="O190" s="9">
        <v>0</v>
      </c>
      <c r="P190" s="9">
        <v>0</v>
      </c>
      <c r="Q190" s="9">
        <v>220000</v>
      </c>
      <c r="R190" s="9">
        <v>243300</v>
      </c>
    </row>
    <row r="191" spans="1:18" s="2" customFormat="1" ht="60.75" customHeight="1">
      <c r="A191" s="34" t="s">
        <v>41</v>
      </c>
      <c r="B191" s="35" t="s">
        <v>355</v>
      </c>
      <c r="C191" s="34"/>
      <c r="D191" s="25"/>
      <c r="E191" s="10"/>
      <c r="F191" s="10"/>
      <c r="G191" s="10"/>
      <c r="H191" s="10"/>
      <c r="I191" s="10"/>
      <c r="J191" s="10"/>
      <c r="K191" s="10"/>
      <c r="L191" s="10"/>
      <c r="M191" s="10"/>
      <c r="N191" s="9"/>
      <c r="O191" s="9"/>
      <c r="P191" s="9"/>
      <c r="Q191" s="48"/>
      <c r="R191" s="48"/>
    </row>
    <row r="192" spans="1:18" s="2" customFormat="1" ht="59.25" customHeight="1">
      <c r="A192" s="34" t="s">
        <v>184</v>
      </c>
      <c r="B192" s="35" t="s">
        <v>350</v>
      </c>
      <c r="C192" s="34"/>
      <c r="D192" s="25"/>
      <c r="E192" s="10"/>
      <c r="F192" s="10"/>
      <c r="G192" s="10"/>
      <c r="H192" s="10"/>
      <c r="I192" s="10"/>
      <c r="J192" s="10"/>
      <c r="K192" s="10"/>
      <c r="L192" s="10"/>
      <c r="M192" s="10"/>
      <c r="N192" s="9"/>
      <c r="O192" s="9"/>
      <c r="P192" s="9"/>
      <c r="Q192" s="48"/>
      <c r="R192" s="48"/>
    </row>
    <row r="193" spans="1:18" s="2" customFormat="1" ht="73.5" customHeight="1">
      <c r="A193" s="34" t="s">
        <v>252</v>
      </c>
      <c r="B193" s="35" t="s">
        <v>580</v>
      </c>
      <c r="C193" s="34"/>
      <c r="D193" s="25"/>
      <c r="E193" s="10"/>
      <c r="F193" s="10"/>
      <c r="G193" s="10"/>
      <c r="H193" s="10"/>
      <c r="I193" s="10"/>
      <c r="J193" s="10"/>
      <c r="K193" s="10"/>
      <c r="L193" s="10"/>
      <c r="M193" s="10"/>
      <c r="N193" s="16">
        <f>SUM(N194:N235)</f>
        <v>291696422.06000006</v>
      </c>
      <c r="O193" s="16">
        <f>SUM(O194:O235)</f>
        <v>289484455.16</v>
      </c>
      <c r="P193" s="16">
        <f>SUM(P194:P235)</f>
        <v>281663323</v>
      </c>
      <c r="Q193" s="16">
        <f>SUM(Q194:Q235)</f>
        <v>316734900</v>
      </c>
      <c r="R193" s="16">
        <f>SUM(R194:R235)</f>
        <v>319874600</v>
      </c>
    </row>
    <row r="194" spans="1:18" s="3" customFormat="1" ht="135.75" customHeight="1">
      <c r="A194" s="103" t="s">
        <v>750</v>
      </c>
      <c r="B194" s="20" t="s">
        <v>657</v>
      </c>
      <c r="C194" s="34"/>
      <c r="D194" s="25" t="s">
        <v>304</v>
      </c>
      <c r="E194" s="10" t="s">
        <v>122</v>
      </c>
      <c r="F194" s="10" t="s">
        <v>212</v>
      </c>
      <c r="G194" s="10" t="s">
        <v>123</v>
      </c>
      <c r="H194" s="10" t="s">
        <v>2</v>
      </c>
      <c r="I194" s="10" t="s">
        <v>124</v>
      </c>
      <c r="J194" s="10" t="s">
        <v>125</v>
      </c>
      <c r="K194" s="10" t="s">
        <v>721</v>
      </c>
      <c r="L194" s="10" t="s">
        <v>339</v>
      </c>
      <c r="M194" s="10" t="s">
        <v>440</v>
      </c>
      <c r="N194" s="9">
        <v>818000</v>
      </c>
      <c r="O194" s="9">
        <v>818000</v>
      </c>
      <c r="P194" s="9">
        <v>746000</v>
      </c>
      <c r="Q194" s="9">
        <v>823000</v>
      </c>
      <c r="R194" s="9">
        <v>793000</v>
      </c>
    </row>
    <row r="195" spans="1:18" s="3" customFormat="1" ht="156" customHeight="1">
      <c r="A195" s="22" t="s">
        <v>751</v>
      </c>
      <c r="B195" s="20" t="s">
        <v>665</v>
      </c>
      <c r="C195" s="22"/>
      <c r="D195" s="25" t="s">
        <v>621</v>
      </c>
      <c r="E195" s="10" t="s">
        <v>353</v>
      </c>
      <c r="F195" s="10" t="s">
        <v>378</v>
      </c>
      <c r="G195" s="10" t="s">
        <v>354</v>
      </c>
      <c r="H195" s="10" t="s">
        <v>315</v>
      </c>
      <c r="I195" s="10" t="s">
        <v>316</v>
      </c>
      <c r="J195" s="10" t="s">
        <v>317</v>
      </c>
      <c r="K195" s="10" t="s">
        <v>728</v>
      </c>
      <c r="L195" s="18" t="s">
        <v>339</v>
      </c>
      <c r="M195" s="18" t="s">
        <v>666</v>
      </c>
      <c r="N195" s="9">
        <v>96000</v>
      </c>
      <c r="O195" s="9">
        <v>96000</v>
      </c>
      <c r="P195" s="9">
        <v>108000</v>
      </c>
      <c r="Q195" s="9">
        <v>119000</v>
      </c>
      <c r="R195" s="9">
        <v>114000</v>
      </c>
    </row>
    <row r="196" spans="1:18" s="3" customFormat="1" ht="50.25" customHeight="1" hidden="1">
      <c r="A196" s="22" t="s">
        <v>753</v>
      </c>
      <c r="B196" s="20" t="s">
        <v>752</v>
      </c>
      <c r="C196" s="22"/>
      <c r="D196" s="25"/>
      <c r="E196" s="10"/>
      <c r="F196" s="10"/>
      <c r="G196" s="10"/>
      <c r="H196" s="10"/>
      <c r="I196" s="10"/>
      <c r="J196" s="10"/>
      <c r="K196" s="10"/>
      <c r="L196" s="18"/>
      <c r="M196" s="18"/>
      <c r="N196" s="26"/>
      <c r="O196" s="26"/>
      <c r="P196" s="26"/>
      <c r="Q196" s="26"/>
      <c r="R196" s="104"/>
    </row>
    <row r="197" spans="1:18" s="3" customFormat="1" ht="49.5" customHeight="1">
      <c r="A197" s="159" t="s">
        <v>754</v>
      </c>
      <c r="B197" s="117" t="s">
        <v>755</v>
      </c>
      <c r="C197" s="34"/>
      <c r="D197" s="111" t="s">
        <v>311</v>
      </c>
      <c r="E197" s="10" t="s">
        <v>151</v>
      </c>
      <c r="F197" s="10" t="s">
        <v>152</v>
      </c>
      <c r="G197" s="10" t="s">
        <v>153</v>
      </c>
      <c r="H197" s="10" t="s">
        <v>54</v>
      </c>
      <c r="I197" s="10" t="s">
        <v>428</v>
      </c>
      <c r="J197" s="10" t="s">
        <v>100</v>
      </c>
      <c r="K197" s="130" t="s">
        <v>725</v>
      </c>
      <c r="L197" s="130" t="s">
        <v>660</v>
      </c>
      <c r="M197" s="130" t="s">
        <v>155</v>
      </c>
      <c r="N197" s="26">
        <v>16516979</v>
      </c>
      <c r="O197" s="26">
        <f>6335668.06+10181278.68</f>
        <v>16516946.739999998</v>
      </c>
      <c r="P197" s="113">
        <f>5144300+9143200+1996500+2439000+10840000+3318800</f>
        <v>32881800</v>
      </c>
      <c r="Q197" s="26">
        <v>21147300</v>
      </c>
      <c r="R197" s="26">
        <v>21267800</v>
      </c>
    </row>
    <row r="198" spans="1:18" s="3" customFormat="1" ht="49.5" customHeight="1">
      <c r="A198" s="161"/>
      <c r="B198" s="118"/>
      <c r="C198" s="34"/>
      <c r="D198" s="112"/>
      <c r="E198" s="10" t="s">
        <v>151</v>
      </c>
      <c r="F198" s="10" t="s">
        <v>152</v>
      </c>
      <c r="G198" s="10" t="s">
        <v>153</v>
      </c>
      <c r="H198" s="10" t="s">
        <v>54</v>
      </c>
      <c r="I198" s="10" t="s">
        <v>428</v>
      </c>
      <c r="J198" s="10" t="s">
        <v>100</v>
      </c>
      <c r="K198" s="131"/>
      <c r="L198" s="131"/>
      <c r="M198" s="131"/>
      <c r="N198" s="46">
        <v>14511400</v>
      </c>
      <c r="O198" s="46">
        <v>14511394.18</v>
      </c>
      <c r="P198" s="114"/>
      <c r="Q198" s="46">
        <v>27059000</v>
      </c>
      <c r="R198" s="46">
        <v>24480000</v>
      </c>
    </row>
    <row r="199" spans="1:18" s="3" customFormat="1" ht="120.75" customHeight="1">
      <c r="A199" s="22" t="s">
        <v>756</v>
      </c>
      <c r="B199" s="20" t="s">
        <v>669</v>
      </c>
      <c r="C199" s="22"/>
      <c r="D199" s="25" t="s">
        <v>648</v>
      </c>
      <c r="E199" s="10" t="s">
        <v>353</v>
      </c>
      <c r="F199" s="10" t="s">
        <v>380</v>
      </c>
      <c r="G199" s="10" t="s">
        <v>354</v>
      </c>
      <c r="H199" s="10" t="s">
        <v>470</v>
      </c>
      <c r="I199" s="10" t="s">
        <v>471</v>
      </c>
      <c r="J199" s="10" t="s">
        <v>317</v>
      </c>
      <c r="K199" s="10" t="s">
        <v>731</v>
      </c>
      <c r="L199" s="18" t="s">
        <v>295</v>
      </c>
      <c r="M199" s="18" t="s">
        <v>670</v>
      </c>
      <c r="N199" s="9">
        <v>18573000</v>
      </c>
      <c r="O199" s="9">
        <v>18573000</v>
      </c>
      <c r="P199" s="9">
        <v>21470000</v>
      </c>
      <c r="Q199" s="9">
        <v>21158000</v>
      </c>
      <c r="R199" s="9">
        <v>23193000</v>
      </c>
    </row>
    <row r="200" spans="1:18" s="3" customFormat="1" ht="20.25" customHeight="1">
      <c r="A200" s="159" t="s">
        <v>763</v>
      </c>
      <c r="B200" s="117" t="s">
        <v>757</v>
      </c>
      <c r="C200" s="34"/>
      <c r="D200" s="111" t="s">
        <v>194</v>
      </c>
      <c r="E200" s="10"/>
      <c r="F200" s="10"/>
      <c r="G200" s="18"/>
      <c r="H200" s="10"/>
      <c r="I200" s="10"/>
      <c r="J200" s="10"/>
      <c r="K200" s="130" t="s">
        <v>724</v>
      </c>
      <c r="L200" s="15" t="s">
        <v>60</v>
      </c>
      <c r="M200" s="130" t="s">
        <v>154</v>
      </c>
      <c r="N200" s="26">
        <v>14498.76</v>
      </c>
      <c r="O200" s="26">
        <v>14498.76</v>
      </c>
      <c r="P200" s="26">
        <f>86900-9700-75800</f>
        <v>1400</v>
      </c>
      <c r="Q200" s="26">
        <v>97600</v>
      </c>
      <c r="R200" s="26">
        <v>97600</v>
      </c>
    </row>
    <row r="201" spans="1:18" s="3" customFormat="1" ht="20.25" customHeight="1">
      <c r="A201" s="160"/>
      <c r="B201" s="118"/>
      <c r="C201" s="34"/>
      <c r="D201" s="112"/>
      <c r="E201" s="10"/>
      <c r="F201" s="10"/>
      <c r="G201" s="18"/>
      <c r="H201" s="10"/>
      <c r="I201" s="10"/>
      <c r="J201" s="10"/>
      <c r="K201" s="136"/>
      <c r="L201" s="50" t="s">
        <v>63</v>
      </c>
      <c r="M201" s="136"/>
      <c r="N201" s="46">
        <v>39087.34</v>
      </c>
      <c r="O201" s="46">
        <v>39087.34</v>
      </c>
      <c r="P201" s="46">
        <v>0</v>
      </c>
      <c r="Q201" s="65">
        <v>0</v>
      </c>
      <c r="R201" s="65">
        <v>0</v>
      </c>
    </row>
    <row r="202" spans="1:18" s="3" customFormat="1" ht="39" customHeight="1">
      <c r="A202" s="160"/>
      <c r="B202" s="20" t="s">
        <v>758</v>
      </c>
      <c r="C202" s="34"/>
      <c r="D202" s="25" t="s">
        <v>194</v>
      </c>
      <c r="E202" s="10" t="s">
        <v>353</v>
      </c>
      <c r="F202" s="10" t="s">
        <v>381</v>
      </c>
      <c r="G202" s="10" t="s">
        <v>354</v>
      </c>
      <c r="H202" s="10" t="s">
        <v>120</v>
      </c>
      <c r="I202" s="10" t="s">
        <v>121</v>
      </c>
      <c r="J202" s="10" t="s">
        <v>371</v>
      </c>
      <c r="K202" s="136"/>
      <c r="L202" s="10" t="s">
        <v>60</v>
      </c>
      <c r="M202" s="136"/>
      <c r="N202" s="9">
        <v>83387</v>
      </c>
      <c r="O202" s="9">
        <v>83387</v>
      </c>
      <c r="P202" s="9">
        <v>0</v>
      </c>
      <c r="Q202" s="9">
        <v>0</v>
      </c>
      <c r="R202" s="9">
        <v>0</v>
      </c>
    </row>
    <row r="203" spans="1:18" s="3" customFormat="1" ht="50.25" customHeight="1">
      <c r="A203" s="160"/>
      <c r="B203" s="20" t="s">
        <v>759</v>
      </c>
      <c r="C203" s="34"/>
      <c r="D203" s="25" t="s">
        <v>194</v>
      </c>
      <c r="E203" s="10"/>
      <c r="F203" s="10"/>
      <c r="G203" s="10"/>
      <c r="H203" s="10"/>
      <c r="I203" s="10"/>
      <c r="J203" s="10"/>
      <c r="K203" s="136"/>
      <c r="L203" s="10" t="s">
        <v>60</v>
      </c>
      <c r="M203" s="136"/>
      <c r="N203" s="9">
        <v>20250</v>
      </c>
      <c r="O203" s="9">
        <v>20250</v>
      </c>
      <c r="P203" s="9">
        <f>30000+30000</f>
        <v>60000</v>
      </c>
      <c r="Q203" s="9">
        <v>50000</v>
      </c>
      <c r="R203" s="9">
        <v>50000</v>
      </c>
    </row>
    <row r="204" spans="1:18" s="3" customFormat="1" ht="26.25" customHeight="1">
      <c r="A204" s="160"/>
      <c r="B204" s="20" t="s">
        <v>760</v>
      </c>
      <c r="C204" s="34"/>
      <c r="D204" s="25" t="s">
        <v>194</v>
      </c>
      <c r="E204" s="10"/>
      <c r="F204" s="10"/>
      <c r="G204" s="10"/>
      <c r="H204" s="10"/>
      <c r="I204" s="10"/>
      <c r="J204" s="10"/>
      <c r="K204" s="136"/>
      <c r="L204" s="10" t="s">
        <v>60</v>
      </c>
      <c r="M204" s="136"/>
      <c r="N204" s="9">
        <v>400000</v>
      </c>
      <c r="O204" s="9">
        <v>400000</v>
      </c>
      <c r="P204" s="9">
        <v>0</v>
      </c>
      <c r="Q204" s="9">
        <v>158000</v>
      </c>
      <c r="R204" s="9">
        <v>158000</v>
      </c>
    </row>
    <row r="205" spans="1:18" s="3" customFormat="1" ht="29.25" customHeight="1">
      <c r="A205" s="160"/>
      <c r="B205" s="20" t="s">
        <v>761</v>
      </c>
      <c r="C205" s="34"/>
      <c r="D205" s="25" t="s">
        <v>304</v>
      </c>
      <c r="E205" s="10" t="s">
        <v>353</v>
      </c>
      <c r="F205" s="10" t="s">
        <v>381</v>
      </c>
      <c r="G205" s="10" t="s">
        <v>354</v>
      </c>
      <c r="H205" s="10" t="s">
        <v>120</v>
      </c>
      <c r="I205" s="10" t="s">
        <v>121</v>
      </c>
      <c r="J205" s="10" t="s">
        <v>371</v>
      </c>
      <c r="K205" s="136"/>
      <c r="L205" s="10" t="s">
        <v>60</v>
      </c>
      <c r="M205" s="136"/>
      <c r="N205" s="9">
        <v>648000</v>
      </c>
      <c r="O205" s="9">
        <v>648000</v>
      </c>
      <c r="P205" s="9">
        <v>591000</v>
      </c>
      <c r="Q205" s="9">
        <v>653000</v>
      </c>
      <c r="R205" s="9">
        <v>629000</v>
      </c>
    </row>
    <row r="206" spans="1:18" s="3" customFormat="1" ht="54.75" customHeight="1">
      <c r="A206" s="160"/>
      <c r="B206" s="127" t="s">
        <v>762</v>
      </c>
      <c r="C206" s="22"/>
      <c r="D206" s="126" t="s">
        <v>194</v>
      </c>
      <c r="E206" s="10"/>
      <c r="F206" s="10"/>
      <c r="G206" s="10"/>
      <c r="H206" s="10"/>
      <c r="I206" s="10"/>
      <c r="J206" s="10"/>
      <c r="K206" s="136"/>
      <c r="L206" s="122" t="s">
        <v>60</v>
      </c>
      <c r="M206" s="136"/>
      <c r="N206" s="26">
        <v>80790.43</v>
      </c>
      <c r="O206" s="26">
        <v>76683.07</v>
      </c>
      <c r="P206" s="26">
        <v>61500</v>
      </c>
      <c r="Q206" s="26">
        <v>150600</v>
      </c>
      <c r="R206" s="26">
        <v>149400</v>
      </c>
    </row>
    <row r="207" spans="1:18" s="3" customFormat="1" ht="54.75" customHeight="1">
      <c r="A207" s="161"/>
      <c r="B207" s="127"/>
      <c r="C207" s="22"/>
      <c r="D207" s="126"/>
      <c r="E207" s="10"/>
      <c r="F207" s="10"/>
      <c r="G207" s="10"/>
      <c r="H207" s="10"/>
      <c r="I207" s="10"/>
      <c r="J207" s="10"/>
      <c r="K207" s="131"/>
      <c r="L207" s="122"/>
      <c r="M207" s="131"/>
      <c r="N207" s="46">
        <v>1775797.94</v>
      </c>
      <c r="O207" s="46">
        <v>1458102.59</v>
      </c>
      <c r="P207" s="46">
        <v>1167500</v>
      </c>
      <c r="Q207" s="46">
        <v>0</v>
      </c>
      <c r="R207" s="46">
        <v>0</v>
      </c>
    </row>
    <row r="208" spans="1:18" s="3" customFormat="1" ht="60.75" customHeight="1" hidden="1">
      <c r="A208" s="105" t="s">
        <v>764</v>
      </c>
      <c r="B208" s="20" t="s">
        <v>765</v>
      </c>
      <c r="C208" s="34"/>
      <c r="D208" s="25"/>
      <c r="E208" s="10"/>
      <c r="F208" s="10"/>
      <c r="G208" s="10"/>
      <c r="H208" s="10"/>
      <c r="I208" s="10"/>
      <c r="J208" s="10"/>
      <c r="K208" s="10"/>
      <c r="L208" s="10"/>
      <c r="M208" s="50"/>
      <c r="N208" s="26"/>
      <c r="O208" s="26"/>
      <c r="P208" s="26"/>
      <c r="Q208" s="26"/>
      <c r="R208" s="104"/>
    </row>
    <row r="209" spans="1:18" s="3" customFormat="1" ht="40.5" customHeight="1">
      <c r="A209" s="125" t="s">
        <v>766</v>
      </c>
      <c r="B209" s="127" t="s">
        <v>661</v>
      </c>
      <c r="C209" s="125"/>
      <c r="D209" s="24" t="s">
        <v>13</v>
      </c>
      <c r="E209" s="122" t="s">
        <v>113</v>
      </c>
      <c r="F209" s="122" t="s">
        <v>403</v>
      </c>
      <c r="G209" s="122" t="s">
        <v>115</v>
      </c>
      <c r="H209" s="122" t="s">
        <v>256</v>
      </c>
      <c r="I209" s="122" t="s">
        <v>420</v>
      </c>
      <c r="J209" s="122" t="s">
        <v>421</v>
      </c>
      <c r="K209" s="122" t="s">
        <v>726</v>
      </c>
      <c r="L209" s="122" t="s">
        <v>592</v>
      </c>
      <c r="M209" s="135" t="s">
        <v>30</v>
      </c>
      <c r="N209" s="26">
        <v>2907895.99</v>
      </c>
      <c r="O209" s="26">
        <v>2907895.99</v>
      </c>
      <c r="P209" s="53">
        <v>4074000</v>
      </c>
      <c r="Q209" s="53">
        <v>4644000</v>
      </c>
      <c r="R209" s="53">
        <v>4644000</v>
      </c>
    </row>
    <row r="210" spans="1:18" s="3" customFormat="1" ht="40.5" customHeight="1">
      <c r="A210" s="125"/>
      <c r="B210" s="127"/>
      <c r="C210" s="125"/>
      <c r="D210" s="42" t="s">
        <v>597</v>
      </c>
      <c r="E210" s="122"/>
      <c r="F210" s="122"/>
      <c r="G210" s="122"/>
      <c r="H210" s="122"/>
      <c r="I210" s="122"/>
      <c r="J210" s="122"/>
      <c r="K210" s="122"/>
      <c r="L210" s="122"/>
      <c r="M210" s="135"/>
      <c r="N210" s="43">
        <v>10365194.37</v>
      </c>
      <c r="O210" s="43">
        <v>10365194.37</v>
      </c>
      <c r="P210" s="106">
        <v>13298000</v>
      </c>
      <c r="Q210" s="106">
        <v>15091000</v>
      </c>
      <c r="R210" s="106">
        <v>15091000</v>
      </c>
    </row>
    <row r="211" spans="1:18" s="3" customFormat="1" ht="40.5" customHeight="1">
      <c r="A211" s="125"/>
      <c r="B211" s="127"/>
      <c r="C211" s="125"/>
      <c r="D211" s="42" t="s">
        <v>597</v>
      </c>
      <c r="E211" s="122"/>
      <c r="F211" s="122"/>
      <c r="G211" s="122"/>
      <c r="H211" s="10" t="s">
        <v>177</v>
      </c>
      <c r="I211" s="10" t="s">
        <v>436</v>
      </c>
      <c r="J211" s="10" t="s">
        <v>402</v>
      </c>
      <c r="K211" s="122"/>
      <c r="L211" s="122"/>
      <c r="M211" s="135"/>
      <c r="N211" s="43">
        <v>1886379.22</v>
      </c>
      <c r="O211" s="43">
        <v>1886379.22</v>
      </c>
      <c r="P211" s="106">
        <v>2526000</v>
      </c>
      <c r="Q211" s="106">
        <v>3158000</v>
      </c>
      <c r="R211" s="106">
        <v>3158000</v>
      </c>
    </row>
    <row r="212" spans="1:18" s="3" customFormat="1" ht="73.5" customHeight="1">
      <c r="A212" s="22" t="s">
        <v>767</v>
      </c>
      <c r="B212" s="20" t="s">
        <v>663</v>
      </c>
      <c r="C212" s="22"/>
      <c r="D212" s="25" t="s">
        <v>597</v>
      </c>
      <c r="E212" s="10" t="s">
        <v>416</v>
      </c>
      <c r="F212" s="10" t="s">
        <v>418</v>
      </c>
      <c r="G212" s="10" t="s">
        <v>417</v>
      </c>
      <c r="H212" s="10" t="s">
        <v>429</v>
      </c>
      <c r="I212" s="10" t="s">
        <v>185</v>
      </c>
      <c r="J212" s="10" t="s">
        <v>455</v>
      </c>
      <c r="K212" s="10" t="s">
        <v>50</v>
      </c>
      <c r="L212" s="10" t="s">
        <v>592</v>
      </c>
      <c r="M212" s="18" t="s">
        <v>51</v>
      </c>
      <c r="N212" s="9">
        <v>7218000</v>
      </c>
      <c r="O212" s="9">
        <v>5685876.38</v>
      </c>
      <c r="P212" s="9">
        <v>6981000</v>
      </c>
      <c r="Q212" s="9">
        <v>1717000</v>
      </c>
      <c r="R212" s="9">
        <v>0</v>
      </c>
    </row>
    <row r="213" spans="1:18" s="3" customFormat="1" ht="84" customHeight="1">
      <c r="A213" s="22" t="s">
        <v>768</v>
      </c>
      <c r="B213" s="20" t="s">
        <v>662</v>
      </c>
      <c r="C213" s="22"/>
      <c r="D213" s="25" t="s">
        <v>597</v>
      </c>
      <c r="E213" s="10" t="s">
        <v>416</v>
      </c>
      <c r="F213" s="10" t="s">
        <v>418</v>
      </c>
      <c r="G213" s="10" t="s">
        <v>417</v>
      </c>
      <c r="H213" s="10" t="s">
        <v>429</v>
      </c>
      <c r="I213" s="10" t="s">
        <v>185</v>
      </c>
      <c r="J213" s="10" t="s">
        <v>455</v>
      </c>
      <c r="K213" s="10" t="s">
        <v>50</v>
      </c>
      <c r="L213" s="10" t="s">
        <v>170</v>
      </c>
      <c r="M213" s="18" t="s">
        <v>51</v>
      </c>
      <c r="N213" s="9">
        <v>196972.88</v>
      </c>
      <c r="O213" s="9">
        <v>196972.88</v>
      </c>
      <c r="P213" s="9">
        <f>271000-15000-30000</f>
        <v>226000</v>
      </c>
      <c r="Q213" s="9">
        <v>267000</v>
      </c>
      <c r="R213" s="9">
        <v>275000</v>
      </c>
    </row>
    <row r="214" spans="1:18" s="3" customFormat="1" ht="132.75" customHeight="1">
      <c r="A214" s="22" t="s">
        <v>769</v>
      </c>
      <c r="B214" s="20" t="s">
        <v>656</v>
      </c>
      <c r="C214" s="22"/>
      <c r="D214" s="25" t="s">
        <v>597</v>
      </c>
      <c r="E214" s="10" t="s">
        <v>113</v>
      </c>
      <c r="F214" s="10" t="s">
        <v>419</v>
      </c>
      <c r="G214" s="10" t="s">
        <v>115</v>
      </c>
      <c r="H214" s="10" t="s">
        <v>17</v>
      </c>
      <c r="I214" s="10" t="s">
        <v>186</v>
      </c>
      <c r="J214" s="10" t="s">
        <v>533</v>
      </c>
      <c r="K214" s="10" t="s">
        <v>738</v>
      </c>
      <c r="L214" s="10" t="s">
        <v>446</v>
      </c>
      <c r="M214" s="18" t="s">
        <v>156</v>
      </c>
      <c r="N214" s="9">
        <v>203278135.81</v>
      </c>
      <c r="O214" s="9">
        <f>189018387.37+671000+13588748.44</f>
        <v>203278135.81</v>
      </c>
      <c r="P214" s="9">
        <f>169394600+723200+8547200+1732800+3736200</f>
        <v>184134000</v>
      </c>
      <c r="Q214" s="71">
        <v>205640000</v>
      </c>
      <c r="R214" s="71">
        <v>210268000</v>
      </c>
    </row>
    <row r="215" spans="1:18" s="3" customFormat="1" ht="51" customHeight="1" hidden="1">
      <c r="A215" s="34"/>
      <c r="B215" s="20" t="s">
        <v>14</v>
      </c>
      <c r="C215" s="34"/>
      <c r="D215" s="25" t="s">
        <v>311</v>
      </c>
      <c r="E215" s="10"/>
      <c r="F215" s="10"/>
      <c r="G215" s="10"/>
      <c r="H215" s="10"/>
      <c r="I215" s="10"/>
      <c r="J215" s="10"/>
      <c r="K215" s="10" t="s">
        <v>15</v>
      </c>
      <c r="L215" s="10" t="s">
        <v>592</v>
      </c>
      <c r="M215" s="10" t="s">
        <v>16</v>
      </c>
      <c r="N215" s="9">
        <v>0</v>
      </c>
      <c r="O215" s="9"/>
      <c r="P215" s="9">
        <v>0</v>
      </c>
      <c r="Q215" s="48"/>
      <c r="R215" s="48"/>
    </row>
    <row r="216" spans="1:18" s="3" customFormat="1" ht="158.25" customHeight="1">
      <c r="A216" s="103" t="s">
        <v>770</v>
      </c>
      <c r="B216" s="20" t="s">
        <v>659</v>
      </c>
      <c r="C216" s="34"/>
      <c r="D216" s="25" t="s">
        <v>304</v>
      </c>
      <c r="E216" s="10" t="s">
        <v>368</v>
      </c>
      <c r="F216" s="10" t="s">
        <v>369</v>
      </c>
      <c r="G216" s="18" t="s">
        <v>499</v>
      </c>
      <c r="H216" s="10" t="s">
        <v>290</v>
      </c>
      <c r="I216" s="10" t="s">
        <v>348</v>
      </c>
      <c r="J216" s="10" t="s">
        <v>349</v>
      </c>
      <c r="K216" s="10" t="s">
        <v>723</v>
      </c>
      <c r="L216" s="10" t="s">
        <v>298</v>
      </c>
      <c r="M216" s="10" t="s">
        <v>5</v>
      </c>
      <c r="N216" s="9">
        <v>43000</v>
      </c>
      <c r="O216" s="9">
        <v>43000</v>
      </c>
      <c r="P216" s="9">
        <v>39000</v>
      </c>
      <c r="Q216" s="9">
        <v>43000</v>
      </c>
      <c r="R216" s="9">
        <v>41000</v>
      </c>
    </row>
    <row r="217" spans="1:18" s="3" customFormat="1" ht="170.25" customHeight="1">
      <c r="A217" s="22" t="s">
        <v>771</v>
      </c>
      <c r="B217" s="20" t="s">
        <v>667</v>
      </c>
      <c r="C217" s="22"/>
      <c r="D217" s="25" t="s">
        <v>143</v>
      </c>
      <c r="E217" s="10" t="s">
        <v>433</v>
      </c>
      <c r="F217" s="10" t="s">
        <v>434</v>
      </c>
      <c r="G217" s="10" t="s">
        <v>435</v>
      </c>
      <c r="H217" s="10" t="s">
        <v>199</v>
      </c>
      <c r="I217" s="10" t="s">
        <v>431</v>
      </c>
      <c r="J217" s="18" t="s">
        <v>432</v>
      </c>
      <c r="K217" s="10" t="s">
        <v>729</v>
      </c>
      <c r="L217" s="18" t="s">
        <v>319</v>
      </c>
      <c r="M217" s="18" t="s">
        <v>52</v>
      </c>
      <c r="N217" s="9">
        <v>19000</v>
      </c>
      <c r="O217" s="9">
        <v>19000</v>
      </c>
      <c r="P217" s="9">
        <v>17000</v>
      </c>
      <c r="Q217" s="9">
        <v>18600</v>
      </c>
      <c r="R217" s="9">
        <v>18000</v>
      </c>
    </row>
    <row r="218" spans="1:18" s="3" customFormat="1" ht="26.25" customHeight="1" hidden="1">
      <c r="A218" s="22" t="s">
        <v>772</v>
      </c>
      <c r="B218" s="20" t="s">
        <v>773</v>
      </c>
      <c r="C218" s="22"/>
      <c r="D218" s="25"/>
      <c r="E218" s="10"/>
      <c r="F218" s="10"/>
      <c r="G218" s="10"/>
      <c r="H218" s="10"/>
      <c r="I218" s="10"/>
      <c r="J218" s="18"/>
      <c r="K218" s="10"/>
      <c r="L218" s="18"/>
      <c r="M218" s="18"/>
      <c r="N218" s="26"/>
      <c r="O218" s="26"/>
      <c r="P218" s="26"/>
      <c r="Q218" s="26"/>
      <c r="R218" s="104"/>
    </row>
    <row r="219" spans="1:18" s="3" customFormat="1" ht="135" customHeight="1">
      <c r="A219" s="22" t="s">
        <v>774</v>
      </c>
      <c r="B219" s="20" t="s">
        <v>286</v>
      </c>
      <c r="C219" s="22"/>
      <c r="D219" s="25" t="s">
        <v>547</v>
      </c>
      <c r="E219" s="10" t="s">
        <v>200</v>
      </c>
      <c r="F219" s="10" t="s">
        <v>212</v>
      </c>
      <c r="G219" s="18" t="s">
        <v>201</v>
      </c>
      <c r="H219" s="10" t="s">
        <v>335</v>
      </c>
      <c r="I219" s="10" t="s">
        <v>446</v>
      </c>
      <c r="J219" s="10" t="s">
        <v>455</v>
      </c>
      <c r="K219" s="10" t="s">
        <v>732</v>
      </c>
      <c r="L219" s="10" t="s">
        <v>60</v>
      </c>
      <c r="M219" s="10" t="s">
        <v>671</v>
      </c>
      <c r="N219" s="9">
        <v>1092.5</v>
      </c>
      <c r="O219" s="9">
        <v>1092.5</v>
      </c>
      <c r="P219" s="9">
        <v>26468</v>
      </c>
      <c r="Q219" s="9">
        <v>0</v>
      </c>
      <c r="R219" s="9">
        <v>0</v>
      </c>
    </row>
    <row r="220" spans="1:18" s="3" customFormat="1" ht="39" customHeight="1" hidden="1">
      <c r="A220" s="22" t="s">
        <v>775</v>
      </c>
      <c r="B220" s="20" t="s">
        <v>776</v>
      </c>
      <c r="C220" s="22"/>
      <c r="D220" s="25"/>
      <c r="E220" s="10"/>
      <c r="F220" s="10"/>
      <c r="G220" s="18"/>
      <c r="H220" s="10"/>
      <c r="I220" s="10"/>
      <c r="J220" s="10"/>
      <c r="K220" s="10"/>
      <c r="L220" s="10"/>
      <c r="M220" s="10"/>
      <c r="N220" s="26"/>
      <c r="O220" s="26"/>
      <c r="P220" s="26"/>
      <c r="Q220" s="26"/>
      <c r="R220" s="26"/>
    </row>
    <row r="221" spans="1:18" s="3" customFormat="1" ht="84" customHeight="1" hidden="1">
      <c r="A221" s="22" t="s">
        <v>777</v>
      </c>
      <c r="B221" s="20" t="s">
        <v>778</v>
      </c>
      <c r="C221" s="22"/>
      <c r="D221" s="25"/>
      <c r="E221" s="10"/>
      <c r="F221" s="10"/>
      <c r="G221" s="18"/>
      <c r="H221" s="10"/>
      <c r="I221" s="10"/>
      <c r="J221" s="10"/>
      <c r="K221" s="10"/>
      <c r="L221" s="10"/>
      <c r="M221" s="10"/>
      <c r="N221" s="26"/>
      <c r="O221" s="26"/>
      <c r="P221" s="26"/>
      <c r="Q221" s="26"/>
      <c r="R221" s="26"/>
    </row>
    <row r="222" spans="1:18" s="3" customFormat="1" ht="59.25" customHeight="1" hidden="1">
      <c r="A222" s="22" t="s">
        <v>779</v>
      </c>
      <c r="B222" s="20" t="s">
        <v>780</v>
      </c>
      <c r="C222" s="22"/>
      <c r="D222" s="25"/>
      <c r="E222" s="10"/>
      <c r="F222" s="10"/>
      <c r="G222" s="18"/>
      <c r="H222" s="10"/>
      <c r="I222" s="10"/>
      <c r="J222" s="10"/>
      <c r="K222" s="10"/>
      <c r="L222" s="10"/>
      <c r="M222" s="10"/>
      <c r="N222" s="26"/>
      <c r="O222" s="26"/>
      <c r="P222" s="26"/>
      <c r="Q222" s="26"/>
      <c r="R222" s="26"/>
    </row>
    <row r="223" spans="1:18" s="3" customFormat="1" ht="111.75" customHeight="1" hidden="1">
      <c r="A223" s="22" t="s">
        <v>781</v>
      </c>
      <c r="B223" s="20" t="s">
        <v>782</v>
      </c>
      <c r="C223" s="22"/>
      <c r="D223" s="25"/>
      <c r="E223" s="10"/>
      <c r="F223" s="10"/>
      <c r="G223" s="18"/>
      <c r="H223" s="10"/>
      <c r="I223" s="10"/>
      <c r="J223" s="10"/>
      <c r="K223" s="10"/>
      <c r="L223" s="10"/>
      <c r="M223" s="10"/>
      <c r="N223" s="26"/>
      <c r="O223" s="26"/>
      <c r="P223" s="26"/>
      <c r="Q223" s="26"/>
      <c r="R223" s="26"/>
    </row>
    <row r="224" spans="1:18" s="3" customFormat="1" ht="39.75" customHeight="1" hidden="1">
      <c r="A224" s="22" t="s">
        <v>783</v>
      </c>
      <c r="B224" s="20" t="s">
        <v>784</v>
      </c>
      <c r="C224" s="22"/>
      <c r="D224" s="25"/>
      <c r="E224" s="10"/>
      <c r="F224" s="10"/>
      <c r="G224" s="18"/>
      <c r="H224" s="10"/>
      <c r="I224" s="10"/>
      <c r="J224" s="10"/>
      <c r="K224" s="10"/>
      <c r="L224" s="10"/>
      <c r="M224" s="10"/>
      <c r="N224" s="26"/>
      <c r="O224" s="26"/>
      <c r="P224" s="26"/>
      <c r="Q224" s="26"/>
      <c r="R224" s="26"/>
    </row>
    <row r="225" spans="1:18" s="3" customFormat="1" ht="96" customHeight="1">
      <c r="A225" s="22" t="s">
        <v>785</v>
      </c>
      <c r="B225" s="20" t="s">
        <v>719</v>
      </c>
      <c r="C225" s="34"/>
      <c r="D225" s="25" t="s">
        <v>304</v>
      </c>
      <c r="E225" s="10" t="s">
        <v>308</v>
      </c>
      <c r="F225" s="10" t="s">
        <v>309</v>
      </c>
      <c r="G225" s="10" t="s">
        <v>310</v>
      </c>
      <c r="H225" s="10" t="s">
        <v>236</v>
      </c>
      <c r="I225" s="10" t="s">
        <v>212</v>
      </c>
      <c r="J225" s="10" t="s">
        <v>237</v>
      </c>
      <c r="K225" s="10" t="s">
        <v>720</v>
      </c>
      <c r="L225" s="10" t="s">
        <v>60</v>
      </c>
      <c r="M225" s="10" t="s">
        <v>297</v>
      </c>
      <c r="N225" s="9">
        <v>2741500</v>
      </c>
      <c r="O225" s="9">
        <v>2741500</v>
      </c>
      <c r="P225" s="9">
        <v>2572300</v>
      </c>
      <c r="Q225" s="9">
        <v>3313000</v>
      </c>
      <c r="R225" s="9">
        <v>3202800</v>
      </c>
    </row>
    <row r="226" spans="1:18" s="3" customFormat="1" ht="98.25" customHeight="1">
      <c r="A226" s="22" t="s">
        <v>786</v>
      </c>
      <c r="B226" s="20" t="s">
        <v>92</v>
      </c>
      <c r="C226" s="34"/>
      <c r="D226" s="25" t="s">
        <v>304</v>
      </c>
      <c r="E226" s="10" t="s">
        <v>308</v>
      </c>
      <c r="F226" s="10" t="s">
        <v>309</v>
      </c>
      <c r="G226" s="10" t="s">
        <v>310</v>
      </c>
      <c r="H226" s="10" t="s">
        <v>76</v>
      </c>
      <c r="I226" s="10" t="s">
        <v>307</v>
      </c>
      <c r="J226" s="10" t="s">
        <v>306</v>
      </c>
      <c r="K226" s="10" t="s">
        <v>720</v>
      </c>
      <c r="L226" s="10" t="s">
        <v>60</v>
      </c>
      <c r="M226" s="10" t="s">
        <v>6</v>
      </c>
      <c r="N226" s="9">
        <v>14700</v>
      </c>
      <c r="O226" s="9">
        <v>5122</v>
      </c>
      <c r="P226" s="9">
        <v>18900</v>
      </c>
      <c r="Q226" s="9">
        <v>19900</v>
      </c>
      <c r="R226" s="9">
        <v>18900</v>
      </c>
    </row>
    <row r="227" spans="1:18" s="3" customFormat="1" ht="122.25" customHeight="1">
      <c r="A227" s="22" t="s">
        <v>787</v>
      </c>
      <c r="B227" s="20" t="s">
        <v>664</v>
      </c>
      <c r="C227" s="22"/>
      <c r="D227" s="25" t="s">
        <v>575</v>
      </c>
      <c r="E227" s="10"/>
      <c r="F227" s="10"/>
      <c r="G227" s="10"/>
      <c r="H227" s="10"/>
      <c r="I227" s="10"/>
      <c r="J227" s="10"/>
      <c r="K227" s="10" t="s">
        <v>727</v>
      </c>
      <c r="L227" s="10" t="s">
        <v>60</v>
      </c>
      <c r="M227" s="18" t="s">
        <v>331</v>
      </c>
      <c r="N227" s="9">
        <v>272826.1</v>
      </c>
      <c r="O227" s="9">
        <v>272826.1</v>
      </c>
      <c r="P227" s="9">
        <v>426100</v>
      </c>
      <c r="Q227" s="9">
        <v>0</v>
      </c>
      <c r="R227" s="9">
        <v>0</v>
      </c>
    </row>
    <row r="228" spans="1:18" s="3" customFormat="1" ht="84" customHeight="1">
      <c r="A228" s="125" t="s">
        <v>788</v>
      </c>
      <c r="B228" s="127" t="s">
        <v>675</v>
      </c>
      <c r="C228" s="22"/>
      <c r="D228" s="24" t="s">
        <v>88</v>
      </c>
      <c r="E228" s="15" t="s">
        <v>353</v>
      </c>
      <c r="F228" s="15" t="s">
        <v>376</v>
      </c>
      <c r="G228" s="15" t="s">
        <v>354</v>
      </c>
      <c r="H228" s="15" t="s">
        <v>571</v>
      </c>
      <c r="I228" s="15" t="s">
        <v>185</v>
      </c>
      <c r="J228" s="15" t="s">
        <v>549</v>
      </c>
      <c r="K228" s="128" t="s">
        <v>733</v>
      </c>
      <c r="L228" s="130" t="s">
        <v>425</v>
      </c>
      <c r="M228" s="132" t="s">
        <v>676</v>
      </c>
      <c r="N228" s="26">
        <v>5659345.6</v>
      </c>
      <c r="O228" s="26">
        <v>5349255.01</v>
      </c>
      <c r="P228" s="26">
        <v>5901200</v>
      </c>
      <c r="Q228" s="26">
        <v>5775500</v>
      </c>
      <c r="R228" s="26">
        <v>5775500</v>
      </c>
    </row>
    <row r="229" spans="1:18" s="3" customFormat="1" ht="85.5" customHeight="1">
      <c r="A229" s="125"/>
      <c r="B229" s="127"/>
      <c r="C229" s="22"/>
      <c r="D229" s="45" t="s">
        <v>191</v>
      </c>
      <c r="E229" s="50"/>
      <c r="F229" s="50"/>
      <c r="G229" s="50"/>
      <c r="H229" s="50"/>
      <c r="I229" s="50"/>
      <c r="J229" s="50"/>
      <c r="K229" s="129"/>
      <c r="L229" s="131"/>
      <c r="M229" s="133"/>
      <c r="N229" s="46">
        <v>2403723.12</v>
      </c>
      <c r="O229" s="46">
        <v>2365889.22</v>
      </c>
      <c r="P229" s="46">
        <v>2710800</v>
      </c>
      <c r="Q229" s="46">
        <v>2724500</v>
      </c>
      <c r="R229" s="46">
        <v>2724500</v>
      </c>
    </row>
    <row r="230" spans="1:18" s="3" customFormat="1" ht="147.75" customHeight="1">
      <c r="A230" s="22" t="s">
        <v>789</v>
      </c>
      <c r="B230" s="20" t="s">
        <v>677</v>
      </c>
      <c r="C230" s="22"/>
      <c r="D230" s="25" t="s">
        <v>597</v>
      </c>
      <c r="E230" s="10"/>
      <c r="F230" s="10"/>
      <c r="G230" s="10"/>
      <c r="H230" s="10"/>
      <c r="I230" s="10"/>
      <c r="J230" s="10"/>
      <c r="K230" s="10" t="s">
        <v>734</v>
      </c>
      <c r="L230" s="10" t="s">
        <v>425</v>
      </c>
      <c r="M230" s="18" t="s">
        <v>678</v>
      </c>
      <c r="N230" s="9">
        <v>1110966</v>
      </c>
      <c r="O230" s="9">
        <v>1110966</v>
      </c>
      <c r="P230" s="9">
        <v>719355</v>
      </c>
      <c r="Q230" s="9">
        <v>2119200</v>
      </c>
      <c r="R230" s="9">
        <v>2948000</v>
      </c>
    </row>
    <row r="231" spans="1:18" s="3" customFormat="1" ht="157.5" customHeight="1">
      <c r="A231" s="22" t="s">
        <v>790</v>
      </c>
      <c r="B231" s="20" t="s">
        <v>668</v>
      </c>
      <c r="C231" s="22"/>
      <c r="D231" s="25" t="s">
        <v>520</v>
      </c>
      <c r="E231" s="10"/>
      <c r="F231" s="10"/>
      <c r="G231" s="10"/>
      <c r="H231" s="10"/>
      <c r="I231" s="10"/>
      <c r="J231" s="18"/>
      <c r="K231" s="10" t="s">
        <v>730</v>
      </c>
      <c r="L231" s="18" t="s">
        <v>60</v>
      </c>
      <c r="M231" s="18" t="s">
        <v>332</v>
      </c>
      <c r="N231" s="9">
        <v>500</v>
      </c>
      <c r="O231" s="9">
        <v>0</v>
      </c>
      <c r="P231" s="9">
        <v>800</v>
      </c>
      <c r="Q231" s="9">
        <v>900</v>
      </c>
      <c r="R231" s="9">
        <v>900</v>
      </c>
    </row>
    <row r="232" spans="1:18" s="3" customFormat="1" ht="123" customHeight="1">
      <c r="A232" s="103" t="s">
        <v>791</v>
      </c>
      <c r="B232" s="20" t="s">
        <v>658</v>
      </c>
      <c r="C232" s="34"/>
      <c r="D232" s="25" t="s">
        <v>304</v>
      </c>
      <c r="E232" s="10"/>
      <c r="F232" s="10"/>
      <c r="G232" s="10"/>
      <c r="H232" s="10"/>
      <c r="I232" s="10"/>
      <c r="J232" s="10"/>
      <c r="K232" s="10" t="s">
        <v>722</v>
      </c>
      <c r="L232" s="10" t="s">
        <v>60</v>
      </c>
      <c r="M232" s="10" t="s">
        <v>131</v>
      </c>
      <c r="N232" s="9">
        <v>0</v>
      </c>
      <c r="O232" s="9">
        <v>0</v>
      </c>
      <c r="P232" s="9">
        <v>445000</v>
      </c>
      <c r="Q232" s="9">
        <v>491000</v>
      </c>
      <c r="R232" s="9">
        <v>473000</v>
      </c>
    </row>
    <row r="233" spans="1:18" s="3" customFormat="1" ht="54" customHeight="1">
      <c r="A233" s="109" t="s">
        <v>792</v>
      </c>
      <c r="B233" s="117" t="s">
        <v>672</v>
      </c>
      <c r="C233" s="22"/>
      <c r="D233" s="111" t="s">
        <v>13</v>
      </c>
      <c r="E233" s="10"/>
      <c r="F233" s="10"/>
      <c r="G233" s="10"/>
      <c r="H233" s="10"/>
      <c r="I233" s="10"/>
      <c r="J233" s="10"/>
      <c r="K233" s="130" t="s">
        <v>673</v>
      </c>
      <c r="L233" s="130" t="s">
        <v>425</v>
      </c>
      <c r="M233" s="130" t="s">
        <v>674</v>
      </c>
      <c r="N233" s="26">
        <v>0</v>
      </c>
      <c r="O233" s="26">
        <v>0</v>
      </c>
      <c r="P233" s="26">
        <v>205312</v>
      </c>
      <c r="Q233" s="26">
        <v>296800</v>
      </c>
      <c r="R233" s="26">
        <v>304200</v>
      </c>
    </row>
    <row r="234" spans="1:18" s="3" customFormat="1" ht="58.5" customHeight="1">
      <c r="A234" s="110"/>
      <c r="B234" s="118"/>
      <c r="C234" s="22"/>
      <c r="D234" s="112"/>
      <c r="E234" s="10"/>
      <c r="F234" s="10"/>
      <c r="G234" s="10"/>
      <c r="H234" s="10"/>
      <c r="I234" s="10"/>
      <c r="J234" s="10"/>
      <c r="K234" s="131"/>
      <c r="L234" s="131"/>
      <c r="M234" s="131"/>
      <c r="N234" s="46">
        <v>0</v>
      </c>
      <c r="O234" s="46">
        <v>0</v>
      </c>
      <c r="P234" s="46">
        <v>98188</v>
      </c>
      <c r="Q234" s="46">
        <v>0</v>
      </c>
      <c r="R234" s="46">
        <v>0</v>
      </c>
    </row>
    <row r="235" spans="1:18" s="2" customFormat="1" ht="128.25" customHeight="1">
      <c r="A235" s="22" t="s">
        <v>793</v>
      </c>
      <c r="B235" s="20" t="s">
        <v>132</v>
      </c>
      <c r="C235" s="22"/>
      <c r="D235" s="25" t="s">
        <v>294</v>
      </c>
      <c r="E235" s="10"/>
      <c r="F235" s="10"/>
      <c r="G235" s="10"/>
      <c r="H235" s="10"/>
      <c r="I235" s="10"/>
      <c r="J235" s="10"/>
      <c r="K235" s="10" t="s">
        <v>287</v>
      </c>
      <c r="L235" s="10" t="s">
        <v>60</v>
      </c>
      <c r="M235" s="10" t="s">
        <v>288</v>
      </c>
      <c r="N235" s="9">
        <v>0</v>
      </c>
      <c r="O235" s="9">
        <v>0</v>
      </c>
      <c r="P235" s="9">
        <v>156700</v>
      </c>
      <c r="Q235" s="9">
        <v>0</v>
      </c>
      <c r="R235" s="9">
        <v>0</v>
      </c>
    </row>
    <row r="236" spans="1:18" s="4" customFormat="1" ht="87" customHeight="1">
      <c r="A236" s="34" t="s">
        <v>373</v>
      </c>
      <c r="B236" s="54" t="s">
        <v>544</v>
      </c>
      <c r="C236" s="72"/>
      <c r="D236" s="25"/>
      <c r="E236" s="10"/>
      <c r="F236" s="10"/>
      <c r="G236" s="10"/>
      <c r="H236" s="10"/>
      <c r="I236" s="10"/>
      <c r="J236" s="10"/>
      <c r="K236" s="10"/>
      <c r="L236" s="10"/>
      <c r="M236" s="10"/>
      <c r="N236" s="16">
        <f>SUM(N239:N270)</f>
        <v>2907999.55</v>
      </c>
      <c r="O236" s="16">
        <f>SUM(O239:O270)</f>
        <v>2907734.8099999996</v>
      </c>
      <c r="P236" s="16">
        <f>SUM(P239:P270)</f>
        <v>8993908.490000002</v>
      </c>
      <c r="Q236" s="16">
        <f>SUM(Q239:Q270)</f>
        <v>1041000</v>
      </c>
      <c r="R236" s="16">
        <f>SUM(R239:R270)</f>
        <v>1147800</v>
      </c>
    </row>
    <row r="237" spans="1:18" s="4" customFormat="1" ht="47.25" customHeight="1" hidden="1" outlineLevel="1">
      <c r="A237" s="134"/>
      <c r="B237" s="127" t="s">
        <v>259</v>
      </c>
      <c r="C237" s="72"/>
      <c r="D237" s="25" t="s">
        <v>294</v>
      </c>
      <c r="E237" s="10"/>
      <c r="F237" s="10"/>
      <c r="G237" s="10"/>
      <c r="H237" s="10"/>
      <c r="I237" s="10"/>
      <c r="J237" s="10"/>
      <c r="K237" s="10" t="s">
        <v>333</v>
      </c>
      <c r="L237" s="10" t="s">
        <v>60</v>
      </c>
      <c r="M237" s="10" t="s">
        <v>146</v>
      </c>
      <c r="N237" s="9">
        <v>0</v>
      </c>
      <c r="O237" s="9"/>
      <c r="P237" s="9">
        <v>0</v>
      </c>
      <c r="Q237" s="48">
        <v>0</v>
      </c>
      <c r="R237" s="73">
        <v>0</v>
      </c>
    </row>
    <row r="238" spans="1:18" s="4" customFormat="1" ht="33" customHeight="1" hidden="1" outlineLevel="1">
      <c r="A238" s="134"/>
      <c r="B238" s="127"/>
      <c r="C238" s="72"/>
      <c r="D238" s="25" t="s">
        <v>597</v>
      </c>
      <c r="E238" s="10"/>
      <c r="F238" s="10"/>
      <c r="G238" s="10"/>
      <c r="H238" s="10"/>
      <c r="I238" s="10"/>
      <c r="J238" s="10"/>
      <c r="K238" s="10" t="s">
        <v>269</v>
      </c>
      <c r="L238" s="10" t="s">
        <v>1</v>
      </c>
      <c r="M238" s="10" t="s">
        <v>352</v>
      </c>
      <c r="N238" s="9"/>
      <c r="O238" s="9"/>
      <c r="P238" s="9">
        <v>0</v>
      </c>
      <c r="Q238" s="48">
        <v>0</v>
      </c>
      <c r="R238" s="73">
        <v>0</v>
      </c>
    </row>
    <row r="239" spans="1:18" s="5" customFormat="1" ht="43.5" customHeight="1" collapsed="1">
      <c r="A239" s="29"/>
      <c r="B239" s="28" t="s">
        <v>104</v>
      </c>
      <c r="C239" s="29"/>
      <c r="D239" s="25" t="s">
        <v>167</v>
      </c>
      <c r="E239" s="10" t="s">
        <v>353</v>
      </c>
      <c r="F239" s="10" t="s">
        <v>202</v>
      </c>
      <c r="G239" s="10" t="s">
        <v>354</v>
      </c>
      <c r="H239" s="10"/>
      <c r="I239" s="10"/>
      <c r="J239" s="10"/>
      <c r="K239" s="10" t="s">
        <v>172</v>
      </c>
      <c r="L239" s="10" t="s">
        <v>173</v>
      </c>
      <c r="M239" s="10" t="s">
        <v>168</v>
      </c>
      <c r="N239" s="9">
        <v>64400</v>
      </c>
      <c r="O239" s="9">
        <v>64394</v>
      </c>
      <c r="P239" s="9">
        <v>69000</v>
      </c>
      <c r="Q239" s="9">
        <v>74000</v>
      </c>
      <c r="R239" s="30">
        <v>83000</v>
      </c>
    </row>
    <row r="240" spans="1:18" s="5" customFormat="1" ht="56.25" customHeight="1">
      <c r="A240" s="29"/>
      <c r="B240" s="28" t="s">
        <v>102</v>
      </c>
      <c r="C240" s="29"/>
      <c r="D240" s="25" t="s">
        <v>167</v>
      </c>
      <c r="E240" s="10" t="s">
        <v>353</v>
      </c>
      <c r="F240" s="10" t="s">
        <v>202</v>
      </c>
      <c r="G240" s="10" t="s">
        <v>354</v>
      </c>
      <c r="H240" s="10"/>
      <c r="I240" s="10"/>
      <c r="J240" s="10"/>
      <c r="K240" s="10" t="s">
        <v>242</v>
      </c>
      <c r="L240" s="10" t="s">
        <v>430</v>
      </c>
      <c r="M240" s="10" t="s">
        <v>342</v>
      </c>
      <c r="N240" s="9">
        <v>0</v>
      </c>
      <c r="O240" s="9">
        <v>0</v>
      </c>
      <c r="P240" s="9">
        <v>0</v>
      </c>
      <c r="Q240" s="9">
        <v>24000</v>
      </c>
      <c r="R240" s="30">
        <v>24000</v>
      </c>
    </row>
    <row r="241" spans="1:18" s="5" customFormat="1" ht="156.75" customHeight="1">
      <c r="A241" s="29"/>
      <c r="B241" s="28" t="s">
        <v>234</v>
      </c>
      <c r="C241" s="29"/>
      <c r="D241" s="25" t="s">
        <v>167</v>
      </c>
      <c r="E241" s="10"/>
      <c r="F241" s="10"/>
      <c r="G241" s="10"/>
      <c r="H241" s="10"/>
      <c r="I241" s="10"/>
      <c r="J241" s="10"/>
      <c r="K241" s="10" t="s">
        <v>397</v>
      </c>
      <c r="L241" s="10" t="s">
        <v>60</v>
      </c>
      <c r="M241" s="10" t="s">
        <v>84</v>
      </c>
      <c r="N241" s="9">
        <v>797499.55</v>
      </c>
      <c r="O241" s="9">
        <v>797499.55</v>
      </c>
      <c r="P241" s="9">
        <v>0</v>
      </c>
      <c r="Q241" s="9">
        <v>0</v>
      </c>
      <c r="R241" s="9">
        <v>0</v>
      </c>
    </row>
    <row r="242" spans="1:18" s="3" customFormat="1" ht="24" customHeight="1" hidden="1" outlineLevel="1">
      <c r="A242" s="22"/>
      <c r="B242" s="20" t="s">
        <v>519</v>
      </c>
      <c r="C242" s="22"/>
      <c r="D242" s="25" t="s">
        <v>294</v>
      </c>
      <c r="E242" s="10" t="s">
        <v>353</v>
      </c>
      <c r="F242" s="10" t="s">
        <v>588</v>
      </c>
      <c r="G242" s="18" t="s">
        <v>302</v>
      </c>
      <c r="H242" s="10" t="s">
        <v>585</v>
      </c>
      <c r="I242" s="10" t="s">
        <v>586</v>
      </c>
      <c r="J242" s="10" t="s">
        <v>587</v>
      </c>
      <c r="K242" s="10" t="s">
        <v>423</v>
      </c>
      <c r="L242" s="10" t="s">
        <v>492</v>
      </c>
      <c r="M242" s="10" t="s">
        <v>218</v>
      </c>
      <c r="N242" s="9">
        <v>0</v>
      </c>
      <c r="O242" s="9"/>
      <c r="P242" s="9">
        <v>0</v>
      </c>
      <c r="Q242" s="9">
        <v>0</v>
      </c>
      <c r="R242" s="9">
        <v>0</v>
      </c>
    </row>
    <row r="243" spans="1:18" s="3" customFormat="1" ht="28.5" customHeight="1" hidden="1" outlineLevel="1">
      <c r="A243" s="22"/>
      <c r="B243" s="20" t="s">
        <v>249</v>
      </c>
      <c r="C243" s="22"/>
      <c r="D243" s="25" t="s">
        <v>294</v>
      </c>
      <c r="E243" s="10" t="s">
        <v>353</v>
      </c>
      <c r="F243" s="10" t="s">
        <v>588</v>
      </c>
      <c r="G243" s="18" t="s">
        <v>302</v>
      </c>
      <c r="H243" s="10"/>
      <c r="I243" s="10"/>
      <c r="J243" s="10"/>
      <c r="K243" s="10" t="s">
        <v>169</v>
      </c>
      <c r="L243" s="10" t="s">
        <v>170</v>
      </c>
      <c r="M243" s="10" t="s">
        <v>16</v>
      </c>
      <c r="N243" s="9">
        <v>0</v>
      </c>
      <c r="O243" s="9"/>
      <c r="P243" s="9">
        <v>0</v>
      </c>
      <c r="Q243" s="9">
        <v>0</v>
      </c>
      <c r="R243" s="9">
        <v>0</v>
      </c>
    </row>
    <row r="244" spans="1:18" s="5" customFormat="1" ht="111" customHeight="1" collapsed="1">
      <c r="A244" s="29"/>
      <c r="B244" s="28" t="s">
        <v>569</v>
      </c>
      <c r="C244" s="29"/>
      <c r="D244" s="25" t="s">
        <v>167</v>
      </c>
      <c r="E244" s="10" t="s">
        <v>353</v>
      </c>
      <c r="F244" s="10" t="s">
        <v>202</v>
      </c>
      <c r="G244" s="10" t="s">
        <v>354</v>
      </c>
      <c r="H244" s="10" t="s">
        <v>271</v>
      </c>
      <c r="I244" s="10" t="s">
        <v>496</v>
      </c>
      <c r="J244" s="10" t="s">
        <v>272</v>
      </c>
      <c r="K244" s="10" t="s">
        <v>49</v>
      </c>
      <c r="L244" s="10" t="s">
        <v>425</v>
      </c>
      <c r="M244" s="10" t="s">
        <v>438</v>
      </c>
      <c r="N244" s="9">
        <v>0</v>
      </c>
      <c r="O244" s="9">
        <v>0</v>
      </c>
      <c r="P244" s="9">
        <v>78078.28</v>
      </c>
      <c r="Q244" s="9">
        <v>0</v>
      </c>
      <c r="R244" s="9">
        <v>0</v>
      </c>
    </row>
    <row r="245" spans="1:18" s="5" customFormat="1" ht="62.25" customHeight="1" hidden="1" outlineLevel="1">
      <c r="A245" s="29"/>
      <c r="B245" s="20" t="s">
        <v>211</v>
      </c>
      <c r="C245" s="22"/>
      <c r="D245" s="25" t="s">
        <v>189</v>
      </c>
      <c r="E245" s="10"/>
      <c r="F245" s="10"/>
      <c r="G245" s="10"/>
      <c r="H245" s="10"/>
      <c r="I245" s="10"/>
      <c r="J245" s="10"/>
      <c r="K245" s="10" t="s">
        <v>490</v>
      </c>
      <c r="L245" s="10" t="s">
        <v>412</v>
      </c>
      <c r="M245" s="10" t="s">
        <v>469</v>
      </c>
      <c r="N245" s="9">
        <v>0</v>
      </c>
      <c r="O245" s="9"/>
      <c r="P245" s="9">
        <v>0</v>
      </c>
      <c r="Q245" s="48"/>
      <c r="R245" s="48"/>
    </row>
    <row r="246" spans="1:18" s="5" customFormat="1" ht="65.25" customHeight="1" hidden="1" outlineLevel="1">
      <c r="A246" s="29"/>
      <c r="B246" s="28" t="s">
        <v>560</v>
      </c>
      <c r="C246" s="29"/>
      <c r="D246" s="25" t="s">
        <v>167</v>
      </c>
      <c r="E246" s="10" t="s">
        <v>353</v>
      </c>
      <c r="F246" s="10" t="s">
        <v>202</v>
      </c>
      <c r="G246" s="10" t="s">
        <v>354</v>
      </c>
      <c r="H246" s="10"/>
      <c r="I246" s="10"/>
      <c r="J246" s="10"/>
      <c r="K246" s="10" t="s">
        <v>561</v>
      </c>
      <c r="L246" s="10" t="s">
        <v>562</v>
      </c>
      <c r="M246" s="10" t="s">
        <v>16</v>
      </c>
      <c r="N246" s="9">
        <v>0</v>
      </c>
      <c r="O246" s="9"/>
      <c r="P246" s="9">
        <v>0</v>
      </c>
      <c r="Q246" s="48"/>
      <c r="R246" s="73"/>
    </row>
    <row r="247" spans="1:18" s="5" customFormat="1" ht="38.25" customHeight="1" outlineLevel="1">
      <c r="A247" s="29"/>
      <c r="B247" s="28" t="s">
        <v>569</v>
      </c>
      <c r="C247" s="29"/>
      <c r="D247" s="25" t="s">
        <v>167</v>
      </c>
      <c r="E247" s="10"/>
      <c r="F247" s="10"/>
      <c r="G247" s="10"/>
      <c r="H247" s="10"/>
      <c r="I247" s="10"/>
      <c r="J247" s="10"/>
      <c r="K247" s="10" t="s">
        <v>521</v>
      </c>
      <c r="L247" s="10"/>
      <c r="M247" s="10"/>
      <c r="N247" s="9">
        <v>0</v>
      </c>
      <c r="O247" s="9">
        <v>0</v>
      </c>
      <c r="P247" s="9">
        <v>0</v>
      </c>
      <c r="Q247" s="9">
        <v>300000</v>
      </c>
      <c r="R247" s="30">
        <v>331800</v>
      </c>
    </row>
    <row r="248" spans="1:18" s="5" customFormat="1" ht="162.75" customHeight="1">
      <c r="A248" s="29"/>
      <c r="B248" s="28" t="s">
        <v>614</v>
      </c>
      <c r="C248" s="29"/>
      <c r="D248" s="25" t="s">
        <v>167</v>
      </c>
      <c r="E248" s="10"/>
      <c r="F248" s="10"/>
      <c r="G248" s="10"/>
      <c r="H248" s="10"/>
      <c r="I248" s="10"/>
      <c r="J248" s="10"/>
      <c r="K248" s="10" t="s">
        <v>545</v>
      </c>
      <c r="L248" s="10" t="s">
        <v>592</v>
      </c>
      <c r="M248" s="10" t="s">
        <v>452</v>
      </c>
      <c r="N248" s="9">
        <v>0</v>
      </c>
      <c r="O248" s="9">
        <v>0</v>
      </c>
      <c r="P248" s="9">
        <v>960000</v>
      </c>
      <c r="Q248" s="74">
        <v>0</v>
      </c>
      <c r="R248" s="74">
        <v>0</v>
      </c>
    </row>
    <row r="249" spans="1:18" s="5" customFormat="1" ht="160.5" customHeight="1">
      <c r="A249" s="29"/>
      <c r="B249" s="28" t="s">
        <v>26</v>
      </c>
      <c r="C249" s="29"/>
      <c r="D249" s="25" t="s">
        <v>167</v>
      </c>
      <c r="E249" s="10"/>
      <c r="F249" s="10"/>
      <c r="G249" s="10"/>
      <c r="H249" s="10"/>
      <c r="I249" s="10"/>
      <c r="J249" s="10"/>
      <c r="K249" s="10" t="s">
        <v>27</v>
      </c>
      <c r="L249" s="10" t="s">
        <v>60</v>
      </c>
      <c r="M249" s="10" t="s">
        <v>28</v>
      </c>
      <c r="N249" s="9">
        <v>0</v>
      </c>
      <c r="O249" s="9">
        <v>0</v>
      </c>
      <c r="P249" s="9">
        <v>960000</v>
      </c>
      <c r="Q249" s="9">
        <v>0</v>
      </c>
      <c r="R249" s="9">
        <v>0</v>
      </c>
    </row>
    <row r="250" spans="1:18" s="5" customFormat="1" ht="72" customHeight="1">
      <c r="A250" s="29"/>
      <c r="B250" s="28" t="s">
        <v>546</v>
      </c>
      <c r="C250" s="29"/>
      <c r="D250" s="25"/>
      <c r="E250" s="10"/>
      <c r="F250" s="10"/>
      <c r="G250" s="10"/>
      <c r="H250" s="10"/>
      <c r="I250" s="10"/>
      <c r="J250" s="10"/>
      <c r="K250" s="10" t="s">
        <v>261</v>
      </c>
      <c r="L250" s="10" t="s">
        <v>60</v>
      </c>
      <c r="M250" s="10" t="s">
        <v>266</v>
      </c>
      <c r="N250" s="9">
        <v>0</v>
      </c>
      <c r="O250" s="9">
        <v>0</v>
      </c>
      <c r="P250" s="9">
        <v>199990</v>
      </c>
      <c r="Q250" s="9">
        <v>0</v>
      </c>
      <c r="R250" s="9">
        <v>0</v>
      </c>
    </row>
    <row r="251" spans="1:18" s="5" customFormat="1" ht="92.25" customHeight="1">
      <c r="A251" s="29"/>
      <c r="B251" s="28" t="s">
        <v>53</v>
      </c>
      <c r="C251" s="29"/>
      <c r="D251" s="25" t="s">
        <v>167</v>
      </c>
      <c r="E251" s="10"/>
      <c r="F251" s="10"/>
      <c r="G251" s="10"/>
      <c r="H251" s="10"/>
      <c r="I251" s="10"/>
      <c r="J251" s="10"/>
      <c r="K251" s="10" t="s">
        <v>393</v>
      </c>
      <c r="L251" s="10" t="s">
        <v>559</v>
      </c>
      <c r="M251" s="10" t="s">
        <v>525</v>
      </c>
      <c r="N251" s="9">
        <v>64500</v>
      </c>
      <c r="O251" s="9">
        <v>64500</v>
      </c>
      <c r="P251" s="9">
        <v>290730.77</v>
      </c>
      <c r="Q251" s="9">
        <v>0</v>
      </c>
      <c r="R251" s="9">
        <v>0</v>
      </c>
    </row>
    <row r="252" spans="1:18" s="5" customFormat="1" ht="110.25" customHeight="1" hidden="1" outlineLevel="1">
      <c r="A252" s="29"/>
      <c r="B252" s="28" t="s">
        <v>563</v>
      </c>
      <c r="C252" s="29"/>
      <c r="D252" s="25" t="s">
        <v>167</v>
      </c>
      <c r="E252" s="10"/>
      <c r="F252" s="10"/>
      <c r="G252" s="10"/>
      <c r="H252" s="10"/>
      <c r="I252" s="10"/>
      <c r="J252" s="10"/>
      <c r="K252" s="10" t="s">
        <v>410</v>
      </c>
      <c r="L252" s="10" t="s">
        <v>592</v>
      </c>
      <c r="M252" s="10" t="s">
        <v>195</v>
      </c>
      <c r="N252" s="9">
        <v>0</v>
      </c>
      <c r="O252" s="9"/>
      <c r="P252" s="9">
        <v>0</v>
      </c>
      <c r="Q252" s="48">
        <v>0</v>
      </c>
      <c r="R252" s="73">
        <v>0</v>
      </c>
    </row>
    <row r="253" spans="1:18" s="5" customFormat="1" ht="81.75" customHeight="1" outlineLevel="1">
      <c r="A253" s="29"/>
      <c r="B253" s="28" t="s">
        <v>681</v>
      </c>
      <c r="C253" s="29"/>
      <c r="D253" s="25" t="s">
        <v>167</v>
      </c>
      <c r="E253" s="10"/>
      <c r="F253" s="10"/>
      <c r="G253" s="10"/>
      <c r="H253" s="10"/>
      <c r="I253" s="10"/>
      <c r="J253" s="10"/>
      <c r="K253" s="10" t="s">
        <v>685</v>
      </c>
      <c r="L253" s="10" t="s">
        <v>60</v>
      </c>
      <c r="M253" s="10" t="s">
        <v>686</v>
      </c>
      <c r="N253" s="9">
        <v>0</v>
      </c>
      <c r="O253" s="9">
        <v>0</v>
      </c>
      <c r="P253" s="9">
        <v>0</v>
      </c>
      <c r="Q253" s="9">
        <v>330000</v>
      </c>
      <c r="R253" s="30">
        <v>363000</v>
      </c>
    </row>
    <row r="254" spans="1:18" s="5" customFormat="1" ht="114.75" customHeight="1">
      <c r="A254" s="29"/>
      <c r="B254" s="20" t="s">
        <v>327</v>
      </c>
      <c r="C254" s="29"/>
      <c r="D254" s="25" t="s">
        <v>167</v>
      </c>
      <c r="E254" s="10"/>
      <c r="F254" s="10"/>
      <c r="G254" s="10"/>
      <c r="H254" s="10"/>
      <c r="I254" s="10"/>
      <c r="J254" s="10"/>
      <c r="K254" s="10" t="s">
        <v>49</v>
      </c>
      <c r="L254" s="10" t="s">
        <v>592</v>
      </c>
      <c r="M254" s="10" t="s">
        <v>438</v>
      </c>
      <c r="N254" s="9">
        <v>300000</v>
      </c>
      <c r="O254" s="9">
        <v>300000</v>
      </c>
      <c r="P254" s="9">
        <v>200000</v>
      </c>
      <c r="Q254" s="9">
        <v>0</v>
      </c>
      <c r="R254" s="9">
        <v>0</v>
      </c>
    </row>
    <row r="255" spans="1:18" s="5" customFormat="1" ht="116.25" customHeight="1">
      <c r="A255" s="29"/>
      <c r="B255" s="20" t="s">
        <v>399</v>
      </c>
      <c r="C255" s="29"/>
      <c r="D255" s="25" t="s">
        <v>167</v>
      </c>
      <c r="E255" s="10"/>
      <c r="F255" s="10"/>
      <c r="G255" s="10"/>
      <c r="H255" s="10"/>
      <c r="I255" s="10"/>
      <c r="J255" s="10"/>
      <c r="K255" s="10" t="s">
        <v>49</v>
      </c>
      <c r="L255" s="10" t="s">
        <v>592</v>
      </c>
      <c r="M255" s="10" t="s">
        <v>438</v>
      </c>
      <c r="N255" s="9">
        <v>1000000</v>
      </c>
      <c r="O255" s="9">
        <v>1000000</v>
      </c>
      <c r="P255" s="9">
        <f>150000+150000</f>
        <v>300000</v>
      </c>
      <c r="Q255" s="9">
        <v>0</v>
      </c>
      <c r="R255" s="9">
        <v>0</v>
      </c>
    </row>
    <row r="256" spans="1:18" s="5" customFormat="1" ht="72" customHeight="1" hidden="1" outlineLevel="1">
      <c r="A256" s="75"/>
      <c r="B256" s="20" t="s">
        <v>182</v>
      </c>
      <c r="C256" s="29"/>
      <c r="D256" s="25" t="s">
        <v>167</v>
      </c>
      <c r="E256" s="10" t="s">
        <v>508</v>
      </c>
      <c r="F256" s="10" t="s">
        <v>111</v>
      </c>
      <c r="G256" s="10" t="s">
        <v>509</v>
      </c>
      <c r="H256" s="10" t="s">
        <v>454</v>
      </c>
      <c r="I256" s="10" t="s">
        <v>528</v>
      </c>
      <c r="J256" s="10" t="s">
        <v>527</v>
      </c>
      <c r="K256" s="10" t="s">
        <v>410</v>
      </c>
      <c r="L256" s="10" t="s">
        <v>592</v>
      </c>
      <c r="M256" s="10" t="s">
        <v>195</v>
      </c>
      <c r="N256" s="9">
        <v>0</v>
      </c>
      <c r="O256" s="9"/>
      <c r="P256" s="9">
        <v>0</v>
      </c>
      <c r="Q256" s="9">
        <v>0</v>
      </c>
      <c r="R256" s="9">
        <v>0</v>
      </c>
    </row>
    <row r="257" spans="1:18" s="5" customFormat="1" ht="93.75" customHeight="1" collapsed="1">
      <c r="A257" s="76"/>
      <c r="B257" s="51" t="s">
        <v>29</v>
      </c>
      <c r="C257" s="29"/>
      <c r="D257" s="45"/>
      <c r="E257" s="10" t="s">
        <v>353</v>
      </c>
      <c r="F257" s="10" t="s">
        <v>202</v>
      </c>
      <c r="G257" s="10" t="s">
        <v>354</v>
      </c>
      <c r="H257" s="10" t="s">
        <v>135</v>
      </c>
      <c r="I257" s="10" t="s">
        <v>295</v>
      </c>
      <c r="J257" s="10" t="s">
        <v>136</v>
      </c>
      <c r="K257" s="10" t="s">
        <v>398</v>
      </c>
      <c r="L257" s="10" t="s">
        <v>559</v>
      </c>
      <c r="M257" s="10" t="s">
        <v>525</v>
      </c>
      <c r="N257" s="9">
        <v>450000</v>
      </c>
      <c r="O257" s="9">
        <v>450000</v>
      </c>
      <c r="P257" s="9">
        <v>1391040</v>
      </c>
      <c r="Q257" s="9">
        <v>0</v>
      </c>
      <c r="R257" s="9">
        <v>0</v>
      </c>
    </row>
    <row r="258" spans="1:18" s="5" customFormat="1" ht="92.25" customHeight="1">
      <c r="A258" s="75"/>
      <c r="B258" s="51" t="s">
        <v>581</v>
      </c>
      <c r="C258" s="29"/>
      <c r="D258" s="25"/>
      <c r="E258" s="10"/>
      <c r="F258" s="10"/>
      <c r="G258" s="10"/>
      <c r="H258" s="10"/>
      <c r="I258" s="10"/>
      <c r="J258" s="10"/>
      <c r="K258" s="10" t="s">
        <v>398</v>
      </c>
      <c r="L258" s="10" t="s">
        <v>559</v>
      </c>
      <c r="M258" s="10" t="s">
        <v>525</v>
      </c>
      <c r="N258" s="9">
        <v>64500</v>
      </c>
      <c r="O258" s="9">
        <v>64500</v>
      </c>
      <c r="P258" s="9">
        <v>298080</v>
      </c>
      <c r="Q258" s="9">
        <v>0</v>
      </c>
      <c r="R258" s="9">
        <v>0</v>
      </c>
    </row>
    <row r="259" spans="1:18" s="5" customFormat="1" ht="36.75" customHeight="1" hidden="1" outlineLevel="1">
      <c r="A259" s="124"/>
      <c r="B259" s="125" t="s">
        <v>327</v>
      </c>
      <c r="C259" s="29"/>
      <c r="D259" s="126" t="s">
        <v>167</v>
      </c>
      <c r="E259" s="10" t="s">
        <v>508</v>
      </c>
      <c r="F259" s="10" t="s">
        <v>111</v>
      </c>
      <c r="G259" s="10" t="s">
        <v>509</v>
      </c>
      <c r="H259" s="10" t="s">
        <v>454</v>
      </c>
      <c r="I259" s="10" t="s">
        <v>528</v>
      </c>
      <c r="J259" s="10" t="s">
        <v>527</v>
      </c>
      <c r="K259" s="10" t="s">
        <v>411</v>
      </c>
      <c r="L259" s="10" t="s">
        <v>496</v>
      </c>
      <c r="M259" s="10" t="s">
        <v>570</v>
      </c>
      <c r="N259" s="9">
        <v>0</v>
      </c>
      <c r="O259" s="9"/>
      <c r="P259" s="9">
        <v>0</v>
      </c>
      <c r="Q259" s="48"/>
      <c r="R259" s="73"/>
    </row>
    <row r="260" spans="1:18" s="5" customFormat="1" ht="57" customHeight="1" hidden="1" outlineLevel="1">
      <c r="A260" s="124"/>
      <c r="B260" s="125"/>
      <c r="C260" s="29"/>
      <c r="D260" s="126"/>
      <c r="E260" s="10"/>
      <c r="F260" s="10"/>
      <c r="G260" s="10"/>
      <c r="H260" s="10"/>
      <c r="I260" s="10"/>
      <c r="J260" s="10"/>
      <c r="K260" s="10" t="s">
        <v>384</v>
      </c>
      <c r="L260" s="10" t="s">
        <v>558</v>
      </c>
      <c r="M260" s="10" t="s">
        <v>235</v>
      </c>
      <c r="N260" s="9">
        <v>0</v>
      </c>
      <c r="O260" s="9"/>
      <c r="P260" s="9">
        <v>0</v>
      </c>
      <c r="Q260" s="48"/>
      <c r="R260" s="73"/>
    </row>
    <row r="261" spans="1:18" s="5" customFormat="1" ht="33.75" customHeight="1" hidden="1" outlineLevel="1">
      <c r="A261" s="124"/>
      <c r="B261" s="127" t="s">
        <v>251</v>
      </c>
      <c r="C261" s="29"/>
      <c r="D261" s="126" t="s">
        <v>167</v>
      </c>
      <c r="E261" s="10" t="s">
        <v>508</v>
      </c>
      <c r="F261" s="10" t="s">
        <v>111</v>
      </c>
      <c r="G261" s="10" t="s">
        <v>509</v>
      </c>
      <c r="H261" s="10" t="s">
        <v>454</v>
      </c>
      <c r="I261" s="10" t="s">
        <v>528</v>
      </c>
      <c r="J261" s="10" t="s">
        <v>527</v>
      </c>
      <c r="K261" s="122" t="s">
        <v>567</v>
      </c>
      <c r="L261" s="122" t="s">
        <v>196</v>
      </c>
      <c r="M261" s="122" t="s">
        <v>16</v>
      </c>
      <c r="N261" s="123">
        <v>0</v>
      </c>
      <c r="O261" s="123"/>
      <c r="P261" s="123">
        <v>0</v>
      </c>
      <c r="Q261" s="119">
        <v>0</v>
      </c>
      <c r="R261" s="119">
        <v>0</v>
      </c>
    </row>
    <row r="262" spans="1:18" s="5" customFormat="1" ht="16.5" customHeight="1" hidden="1" outlineLevel="1">
      <c r="A262" s="124"/>
      <c r="B262" s="127"/>
      <c r="C262" s="29"/>
      <c r="D262" s="126"/>
      <c r="E262" s="10" t="s">
        <v>353</v>
      </c>
      <c r="F262" s="10" t="s">
        <v>202</v>
      </c>
      <c r="G262" s="10" t="s">
        <v>354</v>
      </c>
      <c r="H262" s="10" t="s">
        <v>271</v>
      </c>
      <c r="I262" s="10" t="s">
        <v>592</v>
      </c>
      <c r="J262" s="10" t="s">
        <v>510</v>
      </c>
      <c r="K262" s="122"/>
      <c r="L262" s="122"/>
      <c r="M262" s="122"/>
      <c r="N262" s="123"/>
      <c r="O262" s="123"/>
      <c r="P262" s="123"/>
      <c r="Q262" s="119"/>
      <c r="R262" s="119"/>
    </row>
    <row r="263" spans="1:18" s="5" customFormat="1" ht="36.75" customHeight="1" hidden="1" outlineLevel="1">
      <c r="A263" s="124"/>
      <c r="B263" s="127"/>
      <c r="C263" s="29"/>
      <c r="D263" s="126"/>
      <c r="E263" s="10"/>
      <c r="F263" s="10"/>
      <c r="G263" s="10"/>
      <c r="H263" s="10"/>
      <c r="I263" s="10"/>
      <c r="J263" s="10"/>
      <c r="K263" s="10" t="s">
        <v>411</v>
      </c>
      <c r="L263" s="10" t="s">
        <v>592</v>
      </c>
      <c r="M263" s="10" t="s">
        <v>197</v>
      </c>
      <c r="N263" s="9">
        <v>0</v>
      </c>
      <c r="O263" s="9"/>
      <c r="P263" s="9">
        <v>0</v>
      </c>
      <c r="Q263" s="48">
        <v>0</v>
      </c>
      <c r="R263" s="48">
        <v>0</v>
      </c>
    </row>
    <row r="264" spans="1:18" s="5" customFormat="1" ht="72" customHeight="1" hidden="1" outlineLevel="1">
      <c r="A264" s="29"/>
      <c r="B264" s="28" t="s">
        <v>321</v>
      </c>
      <c r="C264" s="29"/>
      <c r="D264" s="25" t="s">
        <v>194</v>
      </c>
      <c r="E264" s="10"/>
      <c r="F264" s="10"/>
      <c r="G264" s="10"/>
      <c r="H264" s="10"/>
      <c r="I264" s="10"/>
      <c r="J264" s="10"/>
      <c r="K264" s="10" t="s">
        <v>461</v>
      </c>
      <c r="L264" s="10" t="s">
        <v>196</v>
      </c>
      <c r="M264" s="10" t="s">
        <v>16</v>
      </c>
      <c r="N264" s="9">
        <v>0</v>
      </c>
      <c r="O264" s="9"/>
      <c r="P264" s="9">
        <v>0</v>
      </c>
      <c r="Q264" s="48">
        <v>0</v>
      </c>
      <c r="R264" s="73">
        <v>0</v>
      </c>
    </row>
    <row r="265" spans="1:18" s="5" customFormat="1" ht="52.5" customHeight="1" hidden="1" outlineLevel="1">
      <c r="A265" s="29"/>
      <c r="B265" s="28" t="s">
        <v>476</v>
      </c>
      <c r="C265" s="29"/>
      <c r="D265" s="25" t="s">
        <v>294</v>
      </c>
      <c r="E265" s="10" t="s">
        <v>353</v>
      </c>
      <c r="F265" s="10" t="s">
        <v>362</v>
      </c>
      <c r="G265" s="10" t="s">
        <v>354</v>
      </c>
      <c r="H265" s="10"/>
      <c r="I265" s="10"/>
      <c r="J265" s="10"/>
      <c r="K265" s="10" t="s">
        <v>463</v>
      </c>
      <c r="L265" s="10" t="s">
        <v>592</v>
      </c>
      <c r="M265" s="10" t="s">
        <v>210</v>
      </c>
      <c r="N265" s="9">
        <v>0</v>
      </c>
      <c r="O265" s="9"/>
      <c r="P265" s="9">
        <v>0</v>
      </c>
      <c r="Q265" s="48">
        <v>0</v>
      </c>
      <c r="R265" s="73">
        <v>0</v>
      </c>
    </row>
    <row r="266" spans="1:18" s="7" customFormat="1" ht="93.75" customHeight="1" collapsed="1">
      <c r="A266" s="34"/>
      <c r="B266" s="20" t="s">
        <v>390</v>
      </c>
      <c r="C266" s="22"/>
      <c r="D266" s="25" t="s">
        <v>294</v>
      </c>
      <c r="E266" s="10"/>
      <c r="F266" s="10"/>
      <c r="G266" s="10"/>
      <c r="H266" s="10"/>
      <c r="I266" s="10"/>
      <c r="J266" s="10"/>
      <c r="K266" s="10" t="s">
        <v>439</v>
      </c>
      <c r="L266" s="10" t="s">
        <v>60</v>
      </c>
      <c r="M266" s="10" t="s">
        <v>278</v>
      </c>
      <c r="N266" s="9">
        <v>167100</v>
      </c>
      <c r="O266" s="9">
        <v>166841.26</v>
      </c>
      <c r="P266" s="9">
        <v>166989.44</v>
      </c>
      <c r="Q266" s="9">
        <v>0</v>
      </c>
      <c r="R266" s="9">
        <v>0</v>
      </c>
    </row>
    <row r="267" spans="1:18" s="7" customFormat="1" ht="161.25" customHeight="1">
      <c r="A267" s="34"/>
      <c r="B267" s="20" t="s">
        <v>697</v>
      </c>
      <c r="C267" s="22"/>
      <c r="D267" s="25" t="s">
        <v>698</v>
      </c>
      <c r="E267" s="10"/>
      <c r="F267" s="10"/>
      <c r="G267" s="10"/>
      <c r="H267" s="10"/>
      <c r="I267" s="10"/>
      <c r="J267" s="10"/>
      <c r="K267" s="96" t="s">
        <v>699</v>
      </c>
      <c r="L267" s="95" t="s">
        <v>446</v>
      </c>
      <c r="M267" s="95" t="s">
        <v>700</v>
      </c>
      <c r="N267" s="9">
        <v>0</v>
      </c>
      <c r="O267" s="9">
        <v>0</v>
      </c>
      <c r="P267" s="9">
        <v>4000000</v>
      </c>
      <c r="Q267" s="9">
        <v>0</v>
      </c>
      <c r="R267" s="9">
        <v>0</v>
      </c>
    </row>
    <row r="268" spans="1:18" s="7" customFormat="1" ht="165" customHeight="1">
      <c r="A268" s="34"/>
      <c r="B268" s="20" t="s">
        <v>701</v>
      </c>
      <c r="C268" s="22"/>
      <c r="D268" s="25" t="s">
        <v>698</v>
      </c>
      <c r="E268" s="10"/>
      <c r="F268" s="10"/>
      <c r="G268" s="10"/>
      <c r="H268" s="10"/>
      <c r="I268" s="10"/>
      <c r="J268" s="10"/>
      <c r="K268" s="96" t="s">
        <v>702</v>
      </c>
      <c r="L268" s="95" t="s">
        <v>425</v>
      </c>
      <c r="M268" s="95" t="s">
        <v>703</v>
      </c>
      <c r="N268" s="9">
        <v>0</v>
      </c>
      <c r="O268" s="9">
        <v>0</v>
      </c>
      <c r="P268" s="9">
        <v>60000</v>
      </c>
      <c r="Q268" s="9">
        <v>0</v>
      </c>
      <c r="R268" s="9">
        <v>0</v>
      </c>
    </row>
    <row r="269" spans="1:18" s="7" customFormat="1" ht="66" customHeight="1">
      <c r="A269" s="34"/>
      <c r="B269" s="20" t="s">
        <v>696</v>
      </c>
      <c r="C269" s="22"/>
      <c r="D269" s="25" t="s">
        <v>294</v>
      </c>
      <c r="E269" s="10"/>
      <c r="F269" s="10"/>
      <c r="G269" s="10"/>
      <c r="H269" s="10"/>
      <c r="I269" s="10"/>
      <c r="J269" s="10"/>
      <c r="K269" s="97" t="s">
        <v>735</v>
      </c>
      <c r="L269" s="95" t="s">
        <v>736</v>
      </c>
      <c r="M269" s="95" t="s">
        <v>737</v>
      </c>
      <c r="N269" s="9">
        <v>0</v>
      </c>
      <c r="O269" s="9">
        <v>0</v>
      </c>
      <c r="P269" s="9">
        <v>20000</v>
      </c>
      <c r="Q269" s="9">
        <v>0</v>
      </c>
      <c r="R269" s="9">
        <v>0</v>
      </c>
    </row>
    <row r="270" spans="1:18" s="7" customFormat="1" ht="43.5" customHeight="1">
      <c r="A270" s="34"/>
      <c r="B270" s="20" t="s">
        <v>390</v>
      </c>
      <c r="C270" s="22"/>
      <c r="D270" s="25" t="s">
        <v>621</v>
      </c>
      <c r="E270" s="10"/>
      <c r="F270" s="10"/>
      <c r="G270" s="10"/>
      <c r="H270" s="10"/>
      <c r="I270" s="10"/>
      <c r="J270" s="10"/>
      <c r="K270" s="10" t="s">
        <v>521</v>
      </c>
      <c r="L270" s="10"/>
      <c r="M270" s="10"/>
      <c r="N270" s="9">
        <v>0</v>
      </c>
      <c r="O270" s="9">
        <v>0</v>
      </c>
      <c r="P270" s="9">
        <v>0</v>
      </c>
      <c r="Q270" s="9">
        <v>313000</v>
      </c>
      <c r="R270" s="9">
        <v>346000</v>
      </c>
    </row>
    <row r="271" spans="1:18" s="2" customFormat="1" ht="24">
      <c r="A271" s="34"/>
      <c r="B271" s="60" t="s">
        <v>3</v>
      </c>
      <c r="C271" s="34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6">
        <f>N7+N193+N236</f>
        <v>680149979.2700001</v>
      </c>
      <c r="O271" s="16">
        <f>O7+O193+O236</f>
        <v>669195538.6899999</v>
      </c>
      <c r="P271" s="16">
        <f>P7+P193+P236</f>
        <v>719279993.79</v>
      </c>
      <c r="Q271" s="16">
        <f>Q7+Q193+Q236</f>
        <v>758792000</v>
      </c>
      <c r="R271" s="16">
        <f>R7+R193+R236</f>
        <v>773792200</v>
      </c>
    </row>
    <row r="272" spans="1:18" s="2" customFormat="1" ht="24">
      <c r="A272" s="34"/>
      <c r="B272" s="60" t="s">
        <v>3</v>
      </c>
      <c r="C272" s="34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6">
        <f>N271</f>
        <v>680149979.2700001</v>
      </c>
      <c r="O272" s="16">
        <f>O271</f>
        <v>669195538.6899999</v>
      </c>
      <c r="P272" s="16">
        <f>P271</f>
        <v>719279993.79</v>
      </c>
      <c r="Q272" s="16">
        <f>Q271</f>
        <v>758792000</v>
      </c>
      <c r="R272" s="16">
        <f>R271</f>
        <v>773792200</v>
      </c>
    </row>
    <row r="273" spans="1:18" s="2" customFormat="1" ht="12.75">
      <c r="A273" s="34"/>
      <c r="B273" s="60"/>
      <c r="C273" s="34"/>
      <c r="D273" s="36"/>
      <c r="E273" s="36"/>
      <c r="F273" s="36"/>
      <c r="G273" s="36"/>
      <c r="H273" s="37"/>
      <c r="I273" s="36"/>
      <c r="J273" s="36"/>
      <c r="K273" s="37"/>
      <c r="L273" s="36"/>
      <c r="M273" s="10"/>
      <c r="N273" s="16"/>
      <c r="O273" s="16"/>
      <c r="P273" s="16"/>
      <c r="Q273" s="69"/>
      <c r="R273" s="69"/>
    </row>
    <row r="274" spans="1:18" s="2" customFormat="1" ht="8.25" customHeight="1">
      <c r="A274" s="120"/>
      <c r="B274" s="120"/>
      <c r="C274" s="120"/>
      <c r="D274" s="120"/>
      <c r="E274" s="120"/>
      <c r="F274" s="120"/>
      <c r="G274" s="78"/>
      <c r="H274" s="79"/>
      <c r="I274" s="78"/>
      <c r="J274" s="78"/>
      <c r="K274" s="79"/>
      <c r="L274" s="78"/>
      <c r="M274" s="80"/>
      <c r="N274" s="41"/>
      <c r="O274" s="41"/>
      <c r="P274" s="41"/>
      <c r="Q274" s="49"/>
      <c r="R274" s="81"/>
    </row>
    <row r="275" spans="1:18" s="2" customFormat="1" ht="15.75" customHeight="1">
      <c r="A275" s="78" t="s">
        <v>465</v>
      </c>
      <c r="B275" s="78"/>
      <c r="C275" s="78"/>
      <c r="D275" s="78"/>
      <c r="E275" s="78"/>
      <c r="F275" s="78"/>
      <c r="G275" s="78"/>
      <c r="H275" s="79"/>
      <c r="I275" s="78"/>
      <c r="J275" s="78"/>
      <c r="K275" s="79"/>
      <c r="L275" s="78"/>
      <c r="M275" s="80"/>
      <c r="N275" s="82">
        <v>89657141.88</v>
      </c>
      <c r="O275" s="82">
        <v>89550961.88</v>
      </c>
      <c r="P275" s="82">
        <v>103339111.84</v>
      </c>
      <c r="Q275" s="82">
        <v>45426120</v>
      </c>
      <c r="R275" s="82">
        <v>37262900</v>
      </c>
    </row>
    <row r="276" spans="1:18" s="2" customFormat="1" ht="12.75">
      <c r="A276" s="78" t="s">
        <v>507</v>
      </c>
      <c r="B276" s="78"/>
      <c r="C276" s="78"/>
      <c r="D276" s="78"/>
      <c r="E276" s="78"/>
      <c r="F276" s="78"/>
      <c r="G276" s="78"/>
      <c r="H276" s="79"/>
      <c r="I276" s="78"/>
      <c r="J276" s="78"/>
      <c r="K276" s="79"/>
      <c r="L276" s="78"/>
      <c r="M276" s="80"/>
      <c r="N276" s="41">
        <f>N272+N275</f>
        <v>769807121.1500001</v>
      </c>
      <c r="O276" s="41">
        <f>O272+O275</f>
        <v>758746500.5699999</v>
      </c>
      <c r="P276" s="41">
        <f>P272+P275</f>
        <v>822619105.63</v>
      </c>
      <c r="Q276" s="41">
        <f>Q272+Q275</f>
        <v>804218120</v>
      </c>
      <c r="R276" s="41">
        <f>R272+R275</f>
        <v>811055100</v>
      </c>
    </row>
    <row r="277" spans="1:19" s="2" customFormat="1" ht="25.5" customHeight="1">
      <c r="A277" s="27"/>
      <c r="B277" s="27" t="s">
        <v>739</v>
      </c>
      <c r="C277" s="27"/>
      <c r="D277" s="145"/>
      <c r="E277" s="145"/>
      <c r="F277" s="145"/>
      <c r="G277" s="145"/>
      <c r="H277" s="31" t="s">
        <v>523</v>
      </c>
      <c r="I277" s="146" t="s">
        <v>695</v>
      </c>
      <c r="J277" s="146"/>
      <c r="K277" s="146"/>
      <c r="L277" s="147"/>
      <c r="M277" s="147"/>
      <c r="N277" s="32"/>
      <c r="O277" s="33"/>
      <c r="P277" s="32" t="s">
        <v>357</v>
      </c>
      <c r="Q277" s="33"/>
      <c r="R277" s="11"/>
      <c r="S277" s="11"/>
    </row>
    <row r="278" spans="1:19" s="2" customFormat="1" ht="22.5" customHeight="1">
      <c r="A278" s="11"/>
      <c r="B278" s="11"/>
      <c r="C278" s="11"/>
      <c r="D278" s="149"/>
      <c r="E278" s="149"/>
      <c r="F278" s="149"/>
      <c r="G278" s="149"/>
      <c r="H278" s="14" t="s">
        <v>344</v>
      </c>
      <c r="I278" s="149" t="s">
        <v>343</v>
      </c>
      <c r="J278" s="149"/>
      <c r="K278" s="149"/>
      <c r="L278" s="149"/>
      <c r="M278" s="149"/>
      <c r="N278" s="33"/>
      <c r="O278" s="33"/>
      <c r="P278" s="149" t="s">
        <v>344</v>
      </c>
      <c r="Q278" s="149"/>
      <c r="R278" s="33"/>
      <c r="S278" s="11"/>
    </row>
    <row r="279" spans="1:24" s="2" customFormat="1" ht="12" customHeight="1">
      <c r="A279" s="11"/>
      <c r="B279" s="11" t="s">
        <v>345</v>
      </c>
      <c r="C279" s="11"/>
      <c r="D279" s="11"/>
      <c r="E279" s="11"/>
      <c r="F279" s="11"/>
      <c r="G279" s="11"/>
      <c r="H279" s="12"/>
      <c r="I279" s="11"/>
      <c r="J279" s="11"/>
      <c r="K279" s="12"/>
      <c r="L279" s="11"/>
      <c r="M279" s="14"/>
      <c r="N279" s="33"/>
      <c r="O279" s="33"/>
      <c r="P279" s="11"/>
      <c r="Q279" s="11"/>
      <c r="R279" s="11"/>
      <c r="S279" s="11"/>
      <c r="T279" s="77"/>
      <c r="U279" s="77"/>
      <c r="V279" s="77"/>
      <c r="W279" s="77"/>
      <c r="X279" s="77"/>
    </row>
    <row r="280" spans="1:24" s="2" customFormat="1" ht="12.75" hidden="1">
      <c r="A280" s="6"/>
      <c r="B280" s="6"/>
      <c r="C280" s="6"/>
      <c r="D280" s="6"/>
      <c r="E280" s="6"/>
      <c r="F280" s="6"/>
      <c r="G280" s="6"/>
      <c r="H280" s="83"/>
      <c r="I280" s="6"/>
      <c r="J280" s="6"/>
      <c r="K280" s="83"/>
      <c r="L280" s="6"/>
      <c r="M280" s="84"/>
      <c r="N280" s="85"/>
      <c r="O280" s="85"/>
      <c r="P280" s="85"/>
      <c r="Q280" s="86"/>
      <c r="R280" s="87"/>
      <c r="S280" s="77"/>
      <c r="T280" s="77"/>
      <c r="U280" s="77"/>
      <c r="V280" s="77"/>
      <c r="W280" s="77"/>
      <c r="X280" s="77"/>
    </row>
    <row r="281" spans="1:24" ht="12.75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9"/>
      <c r="O281" s="89"/>
      <c r="P281" s="90"/>
      <c r="Q281" s="90"/>
      <c r="R281" s="91"/>
      <c r="S281" s="88"/>
      <c r="T281" s="88"/>
      <c r="U281" s="92"/>
      <c r="V281" s="92"/>
      <c r="W281" s="92"/>
      <c r="X281" s="92"/>
    </row>
    <row r="282" spans="1:24" ht="12.75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155"/>
      <c r="O282" s="155"/>
      <c r="P282" s="155"/>
      <c r="Q282" s="90"/>
      <c r="R282" s="93"/>
      <c r="S282" s="88"/>
      <c r="T282" s="88"/>
      <c r="U282" s="92"/>
      <c r="V282" s="92"/>
      <c r="W282" s="92"/>
      <c r="X282" s="92"/>
    </row>
    <row r="283" spans="14:16" ht="12.75">
      <c r="N283" s="8"/>
      <c r="O283" s="8"/>
      <c r="P283" s="8"/>
    </row>
    <row r="284" spans="17:18" ht="12.75">
      <c r="Q284" s="8"/>
      <c r="R284" s="8"/>
    </row>
    <row r="285" spans="17:18" ht="12.75">
      <c r="Q285" s="8"/>
      <c r="R285" s="8"/>
    </row>
  </sheetData>
  <sheetProtection/>
  <autoFilter ref="A5:R266"/>
  <mergeCells count="230">
    <mergeCell ref="K200:K207"/>
    <mergeCell ref="M200:M207"/>
    <mergeCell ref="A200:A207"/>
    <mergeCell ref="B64:B65"/>
    <mergeCell ref="A64:A65"/>
    <mergeCell ref="M179:M180"/>
    <mergeCell ref="K161:K163"/>
    <mergeCell ref="M161:M163"/>
    <mergeCell ref="A197:A198"/>
    <mergeCell ref="A72:A73"/>
    <mergeCell ref="Q115:Q116"/>
    <mergeCell ref="A115:A116"/>
    <mergeCell ref="N115:N116"/>
    <mergeCell ref="O115:O116"/>
    <mergeCell ref="P115:P116"/>
    <mergeCell ref="P197:P198"/>
    <mergeCell ref="A134:A135"/>
    <mergeCell ref="B134:B135"/>
    <mergeCell ref="K134:K135"/>
    <mergeCell ref="L134:L135"/>
    <mergeCell ref="R115:R116"/>
    <mergeCell ref="K157:K158"/>
    <mergeCell ref="B157:B158"/>
    <mergeCell ref="L157:L158"/>
    <mergeCell ref="M157:M158"/>
    <mergeCell ref="B115:B116"/>
    <mergeCell ref="D120:D121"/>
    <mergeCell ref="D122:D123"/>
    <mergeCell ref="D124:D128"/>
    <mergeCell ref="D115:D116"/>
    <mergeCell ref="H3:J3"/>
    <mergeCell ref="K3:M3"/>
    <mergeCell ref="I72:I73"/>
    <mergeCell ref="C24:C25"/>
    <mergeCell ref="D24:D25"/>
    <mergeCell ref="Q3:R3"/>
    <mergeCell ref="P3:P4"/>
    <mergeCell ref="N3:O3"/>
    <mergeCell ref="H24:H25"/>
    <mergeCell ref="P72:P73"/>
    <mergeCell ref="N282:P282"/>
    <mergeCell ref="M10:M13"/>
    <mergeCell ref="Q24:Q25"/>
    <mergeCell ref="R24:R25"/>
    <mergeCell ref="Q72:Q73"/>
    <mergeCell ref="R72:R73"/>
    <mergeCell ref="O72:O73"/>
    <mergeCell ref="N24:N25"/>
    <mergeCell ref="O24:O25"/>
    <mergeCell ref="P24:P25"/>
    <mergeCell ref="A1:R1"/>
    <mergeCell ref="L10:L13"/>
    <mergeCell ref="N2:Q2"/>
    <mergeCell ref="M24:M25"/>
    <mergeCell ref="A2:C4"/>
    <mergeCell ref="D2:D4"/>
    <mergeCell ref="E2:M2"/>
    <mergeCell ref="E3:G3"/>
    <mergeCell ref="R10:R13"/>
    <mergeCell ref="A24:A25"/>
    <mergeCell ref="D278:G278"/>
    <mergeCell ref="I278:K278"/>
    <mergeCell ref="L278:M278"/>
    <mergeCell ref="P278:Q278"/>
    <mergeCell ref="B10:B13"/>
    <mergeCell ref="K10:K13"/>
    <mergeCell ref="K17:K18"/>
    <mergeCell ref="L17:L18"/>
    <mergeCell ref="M17:M18"/>
    <mergeCell ref="B24:B25"/>
    <mergeCell ref="D277:G277"/>
    <mergeCell ref="I277:K277"/>
    <mergeCell ref="L277:M277"/>
    <mergeCell ref="J74:J75"/>
    <mergeCell ref="J72:J73"/>
    <mergeCell ref="N72:N73"/>
    <mergeCell ref="K124:K131"/>
    <mergeCell ref="L124:L131"/>
    <mergeCell ref="M124:M131"/>
    <mergeCell ref="D129:D131"/>
    <mergeCell ref="B72:B73"/>
    <mergeCell ref="C72:C73"/>
    <mergeCell ref="D72:D73"/>
    <mergeCell ref="H72:H73"/>
    <mergeCell ref="I74:I75"/>
    <mergeCell ref="F74:F75"/>
    <mergeCell ref="A80:A82"/>
    <mergeCell ref="B80:B82"/>
    <mergeCell ref="K80:K82"/>
    <mergeCell ref="L80:L82"/>
    <mergeCell ref="M80:M82"/>
    <mergeCell ref="A74:A75"/>
    <mergeCell ref="B74:B75"/>
    <mergeCell ref="C74:C75"/>
    <mergeCell ref="E74:E75"/>
    <mergeCell ref="B77:B78"/>
    <mergeCell ref="B86:B87"/>
    <mergeCell ref="D86:D87"/>
    <mergeCell ref="N86:N87"/>
    <mergeCell ref="O86:O87"/>
    <mergeCell ref="P86:P87"/>
    <mergeCell ref="K74:K75"/>
    <mergeCell ref="L74:L75"/>
    <mergeCell ref="M74:M75"/>
    <mergeCell ref="G74:G75"/>
    <mergeCell ref="H74:H75"/>
    <mergeCell ref="Q86:Q87"/>
    <mergeCell ref="R86:R87"/>
    <mergeCell ref="J105:J106"/>
    <mergeCell ref="A118:A132"/>
    <mergeCell ref="B118:B132"/>
    <mergeCell ref="K118:K123"/>
    <mergeCell ref="L118:L123"/>
    <mergeCell ref="M118:M123"/>
    <mergeCell ref="R118:R123"/>
    <mergeCell ref="A86:A87"/>
    <mergeCell ref="M134:M135"/>
    <mergeCell ref="A136:A137"/>
    <mergeCell ref="B136:B137"/>
    <mergeCell ref="K136:K137"/>
    <mergeCell ref="L136:L137"/>
    <mergeCell ref="M136:M137"/>
    <mergeCell ref="A138:A139"/>
    <mergeCell ref="B138:B139"/>
    <mergeCell ref="K138:K139"/>
    <mergeCell ref="L138:L139"/>
    <mergeCell ref="M138:M139"/>
    <mergeCell ref="A140:A141"/>
    <mergeCell ref="B140:B141"/>
    <mergeCell ref="K140:K141"/>
    <mergeCell ref="L140:L141"/>
    <mergeCell ref="M140:M141"/>
    <mergeCell ref="A171:A173"/>
    <mergeCell ref="B171:B173"/>
    <mergeCell ref="D171:D173"/>
    <mergeCell ref="L171:L172"/>
    <mergeCell ref="A184:A185"/>
    <mergeCell ref="B184:B185"/>
    <mergeCell ref="K184:K185"/>
    <mergeCell ref="L184:L185"/>
    <mergeCell ref="A179:A180"/>
    <mergeCell ref="A182:A183"/>
    <mergeCell ref="M184:M185"/>
    <mergeCell ref="K171:K172"/>
    <mergeCell ref="M171:M172"/>
    <mergeCell ref="B179:B180"/>
    <mergeCell ref="K179:K180"/>
    <mergeCell ref="L179:L180"/>
    <mergeCell ref="B182:B183"/>
    <mergeCell ref="K182:K183"/>
    <mergeCell ref="L182:L183"/>
    <mergeCell ref="M182:M183"/>
    <mergeCell ref="B206:B207"/>
    <mergeCell ref="D206:D207"/>
    <mergeCell ref="L206:L207"/>
    <mergeCell ref="B200:B201"/>
    <mergeCell ref="D200:D201"/>
    <mergeCell ref="M197:M198"/>
    <mergeCell ref="L197:L198"/>
    <mergeCell ref="K197:K198"/>
    <mergeCell ref="D197:D198"/>
    <mergeCell ref="B197:B198"/>
    <mergeCell ref="A209:A211"/>
    <mergeCell ref="B209:B211"/>
    <mergeCell ref="C209:C211"/>
    <mergeCell ref="E209:E211"/>
    <mergeCell ref="F209:F211"/>
    <mergeCell ref="G209:G211"/>
    <mergeCell ref="K233:K234"/>
    <mergeCell ref="L233:L234"/>
    <mergeCell ref="M233:M234"/>
    <mergeCell ref="H209:H210"/>
    <mergeCell ref="I209:I210"/>
    <mergeCell ref="J209:J210"/>
    <mergeCell ref="K209:K211"/>
    <mergeCell ref="L209:L211"/>
    <mergeCell ref="M209:M211"/>
    <mergeCell ref="A228:A229"/>
    <mergeCell ref="B228:B229"/>
    <mergeCell ref="K228:K229"/>
    <mergeCell ref="L228:L229"/>
    <mergeCell ref="M228:M229"/>
    <mergeCell ref="A237:A238"/>
    <mergeCell ref="B237:B238"/>
    <mergeCell ref="A233:A234"/>
    <mergeCell ref="B233:B234"/>
    <mergeCell ref="D233:D234"/>
    <mergeCell ref="M261:M262"/>
    <mergeCell ref="N261:N262"/>
    <mergeCell ref="O261:O262"/>
    <mergeCell ref="P261:P262"/>
    <mergeCell ref="A259:A260"/>
    <mergeCell ref="B259:B260"/>
    <mergeCell ref="D259:D260"/>
    <mergeCell ref="A261:A263"/>
    <mergeCell ref="B261:B263"/>
    <mergeCell ref="D261:D263"/>
    <mergeCell ref="Q261:Q262"/>
    <mergeCell ref="R261:R262"/>
    <mergeCell ref="A274:F274"/>
    <mergeCell ref="A10:A13"/>
    <mergeCell ref="I24:I25"/>
    <mergeCell ref="J24:J25"/>
    <mergeCell ref="K24:K25"/>
    <mergeCell ref="L24:L25"/>
    <mergeCell ref="K261:K262"/>
    <mergeCell ref="L261:L262"/>
    <mergeCell ref="B66:B67"/>
    <mergeCell ref="A66:A67"/>
    <mergeCell ref="D66:D67"/>
    <mergeCell ref="P66:P67"/>
    <mergeCell ref="Q66:Q67"/>
    <mergeCell ref="R66:R67"/>
    <mergeCell ref="N66:N67"/>
    <mergeCell ref="O66:O67"/>
    <mergeCell ref="A77:A78"/>
    <mergeCell ref="D77:D78"/>
    <mergeCell ref="P77:P78"/>
    <mergeCell ref="Q77:Q78"/>
    <mergeCell ref="R77:R78"/>
    <mergeCell ref="N77:N78"/>
    <mergeCell ref="O77:O78"/>
    <mergeCell ref="A46:A47"/>
    <mergeCell ref="B46:B47"/>
    <mergeCell ref="D46:D47"/>
    <mergeCell ref="P46:P47"/>
    <mergeCell ref="Q46:Q47"/>
    <mergeCell ref="R46:R47"/>
    <mergeCell ref="O46:O47"/>
    <mergeCell ref="N46:N47"/>
  </mergeCells>
  <dataValidations count="1">
    <dataValidation type="decimal" operator="greaterThan" allowBlank="1" showInputMessage="1" showErrorMessage="1" promptTitle="Проверка корректности" prompt="Введите число" errorTitle="Введите число!" error="Введите число!" sqref="N269:R273 N237:N268 Q237:R247 Q249:R250 O237:P250 P251:R268 O263:O268 O251:O261 N181:R195 R14:R15 N26:R27 R6:R10 N16:R24 N74:R86 N88:R113 N6:Q15 N143:P180 N29:R72 R114:R118 R124:R143 N114:Q142 Q144:R180 Q143 N218:Q218 N212:R217 N208:Q208 N209:P211 N199:R207 P197 Q197:R198 N196:Q196 N197:O198 Q209:R209 N219:R236">
      <formula1>-100000000000</formula1>
    </dataValidation>
  </dataValidations>
  <printOptions/>
  <pageMargins left="0.5905511811023623" right="0" top="0.5118110236220472" bottom="0.15748031496062992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oev</dc:creator>
  <cp:keywords/>
  <dc:description/>
  <cp:lastModifiedBy>Kontora</cp:lastModifiedBy>
  <cp:lastPrinted>2011-01-28T04:21:29Z</cp:lastPrinted>
  <dcterms:created xsi:type="dcterms:W3CDTF">2007-09-24T09:40:27Z</dcterms:created>
  <dcterms:modified xsi:type="dcterms:W3CDTF">2011-04-27T09:45:12Z</dcterms:modified>
  <cp:category/>
  <cp:version/>
  <cp:contentType/>
  <cp:contentStatus/>
</cp:coreProperties>
</file>