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РРО 2009г." sheetId="1" r:id="rId1"/>
  </sheets>
  <definedNames/>
  <calcPr fullCalcOnLoad="1"/>
</workbook>
</file>

<file path=xl/sharedStrings.xml><?xml version="1.0" encoding="utf-8"?>
<sst xmlns="http://schemas.openxmlformats.org/spreadsheetml/2006/main" count="1269" uniqueCount="734">
  <si>
    <t>Расходные обязательства,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</t>
  </si>
  <si>
    <t>Решение Думы Колпашевского района от 25.11.2005 № 20 "Об утверждении Положения о звании "Почетный житель Колпашевского района" (в редакции от 29.03.2006 № 127)</t>
  </si>
  <si>
    <t>Гл. 4, ст. 11, п.1-2 Положения</t>
  </si>
  <si>
    <t xml:space="preserve">Закон Томской области от 15 декабря 2004 г. N 248-ОЗ "О наделении органов местного самоуправления отдельными государственными полномочиями по выплате надбавок к тарифной ставке (должностному окладу) педагогическим работникам и руководителям муниципальных </t>
  </si>
  <si>
    <t>2.1.14.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</si>
  <si>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</si>
  <si>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Расходы на реализацию мер по улучшению жилищных условий граждан, проживающих в сельской местности</t>
  </si>
  <si>
    <t>24.03.2008 - 31.12.2008</t>
  </si>
  <si>
    <t xml:space="preserve">Закон Томской области от 11 января 2007 г. N 15-ОЗ "Об условиях, размере и порядке осуществления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</t>
  </si>
  <si>
    <t>гр.19</t>
  </si>
  <si>
    <t>Постановление Администрации Томской области от 16 августа 2006 г. N 102а "О реализации на территории Томской области подпрограммы "Обеспечение жильем молодых семей" федеральной целевой программы "Жилище" на 2002-2010 годы"</t>
  </si>
  <si>
    <t>24.08.2006 - 31.12.2010</t>
  </si>
  <si>
    <t>2.</t>
  </si>
  <si>
    <t>Расходные обязательства муниципальных районов</t>
  </si>
  <si>
    <t>Расходы на осуществление государственных полномочий по организации и осуществлению деятельности по опеке и попечительчтву в Томской области, за счет средств субвенции из областного бюджета</t>
  </si>
  <si>
    <t>гл. 12, 13 Положения</t>
  </si>
  <si>
    <t>2.1.11.</t>
  </si>
  <si>
    <t>организация в границах муниципального района электро- и газоснабжения поселений</t>
  </si>
  <si>
    <t>расходы на содержание МУ "Архив"</t>
  </si>
  <si>
    <t>Расходы на содержание аппарата УФЭП</t>
  </si>
  <si>
    <t>0106</t>
  </si>
  <si>
    <t>Резервный фонд местной администрации</t>
  </si>
  <si>
    <t>0112</t>
  </si>
  <si>
    <t>Районный фонд финансовой поддержки поселений в части исполнения переданных государственных полномочий по расчету и предоставлению дотаций поселениям</t>
  </si>
  <si>
    <t>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</si>
  <si>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Расходы за счет средств субсидии из резервного фонда финансирования непредвиденных расходов Администрации Томской области в соответствии с распоряжением Администрации Томской области  от 28.11.2008 № 45-р-в</t>
  </si>
  <si>
    <t>10.12.2008-31.12.2008</t>
  </si>
  <si>
    <t>Решение Думы Колпашевского района от 28.12.2005 № 50 "Об утверждении Положения о муниципальном архиве Колпашевского района"</t>
  </si>
  <si>
    <t>Расходы на реализацию районной целевой программы "Медецинские кадры" по привлечению молодых специалистов медиков на 2008 - 2010 годы на территории МО "Колпашевский район", расходы на разработку и реализацию районной целевой программы "Медецинские кадры" по привлечению молодых специалистов медиков на 2011 - 2012 годы на территории МО "Колпашевский район"</t>
  </si>
  <si>
    <t>Расходы на реализацию районной целевой программы "Комплексные меры противодействия немедецинскому употреблению наркотиков и их незаконному обороту на 2008-2010 годы", расходы на разработку и реализацию районной целевой программы "Комплексные меры противодействия немедецинскому употреблению наркотиков и их незаконному обороту на 2011-2012 годы"</t>
  </si>
  <si>
    <t>2.1.13.</t>
  </si>
  <si>
    <t>п.1</t>
  </si>
  <si>
    <t>ст. 9-13</t>
  </si>
  <si>
    <t>Расходы на разработку и реализацию целевой районной программы "Предоставление молодым семьям государственной поддержки на приобретение (строительство) жилья на территории Колпашевского района на 2009-2011 годы</t>
  </si>
  <si>
    <t>Расходы на проведение противоаварийных мероприятий в зданиях государственных и муниципальных общеобразовательных учреждений за счет средств субсидии из федерального бюджета</t>
  </si>
  <si>
    <t>Расходы на приобретение автобусовза счет средств из областного бюджета</t>
  </si>
  <si>
    <t>п.2</t>
  </si>
  <si>
    <t>Решение Думы Колпашевского района  от 08.02.2006 № 79 "О порядке использования субвенции на выплату педагогическим работникам вознаграждения за выполнение функции классного руководителя (в редакции от 28.04.06 № 137; от 29.11.06 № 223; от  29.06.07  № 332, от 28.01.2008 № 423)</t>
  </si>
  <si>
    <t>2.1.16.</t>
  </si>
  <si>
    <t>организация охраны общественного порядка на территории муниципального района муниципальной милицией</t>
  </si>
  <si>
    <t>Закон РФ от 19 февраля 1993 г. N 4520-I "О государственных гарантиях и компенсациях для лиц, работающих и проживающих в районах Крайнего Севера и приравненных к ним местностях"</t>
  </si>
  <si>
    <t>Раздел VII</t>
  </si>
  <si>
    <t>2.1.8.</t>
  </si>
  <si>
    <t xml:space="preserve">Решение Думы Колпашевского района от 08.10.2005 № 418 "Об утверждении  положений" (Приложение 1) </t>
  </si>
  <si>
    <t xml:space="preserve">п. 2-4 Положения  </t>
  </si>
  <si>
    <t xml:space="preserve">01.01.08, не установлен </t>
  </si>
  <si>
    <t>Расходы на воспитание и обучение детей-инвалидов в муниципальных дошкольных образовательных учреждений за счет средств субвенции из областного бюджета</t>
  </si>
  <si>
    <t>Решение Думы Колпашевскогорайона от 20.06.2008 № 492 "О порядке расходования средств субсидии из резервного фонда финансирования непредвиденных расходов Администрации Томской области на приобретение строительных материалов для строительства храма Колпашевская церковь Вознесения" (в редакции от 23.07.2008 № 511)</t>
  </si>
  <si>
    <t>Расходы на реализацию районной целевой программы "Комплексные меры противодействия немедицинскому употреблению наркотиков и их незаконному обороту, профилактика пьянства  на 2008-2010 годы, расходы на разработку и  реализацию районной целевой программы "Комплексные меры противодействия немедицинскому употреблению наркотиков и их незаконному обороту, профилактика пьянства  на 2011-2012 годы</t>
  </si>
  <si>
    <t xml:space="preserve">п.4 Программы </t>
  </si>
  <si>
    <t xml:space="preserve">Расходы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за счет средств местного бюджета </t>
  </si>
  <si>
    <t>Расходы на приобретение жилых помещений для переселения жителей Колпашевского района из опасной зоны обрушающихся берегов за счет средств субсидии из областного бюджета</t>
  </si>
  <si>
    <t xml:space="preserve">Решение думы Колпашевского района от 07.12.2009 № 748 "О порядке расходования средств субсидии  из целевого финансового резерва Томской области для прндупреждения чрезвычайных ситуаций для расселения жителей Колпашевского рафййона из опасной зоны обрушающихся берегов р.Обь" </t>
  </si>
  <si>
    <t>п.1-5</t>
  </si>
  <si>
    <t xml:space="preserve">07.12.2009-25.03.2010 </t>
  </si>
  <si>
    <t>Решение Думы Колпашевского района от 31.10.2006 № 222 "Об утверждении положения о присвоении звания "Человек года" на территории муниципального образования "Колпашевский район"</t>
  </si>
  <si>
    <t>п. 3-6 Программы</t>
  </si>
  <si>
    <t>01.01.2008 - 31.12.2010</t>
  </si>
  <si>
    <t>Закон Томской области от 7 июня 2006 г. N 121-ОЗ "Об утверждении областной целевой программы "Патриотическое воспитание граждан на территории Томской области на 2006-2010 годы"</t>
  </si>
  <si>
    <t>2.1.28.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</si>
  <si>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</si>
  <si>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</si>
  <si>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</si>
  <si>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2.1.27.</t>
  </si>
  <si>
    <t>п.1 п.п.1.2</t>
  </si>
  <si>
    <t>Расходы на приобретение автомобилей за счет средств областного бюджета</t>
  </si>
  <si>
    <t>Решение Думы Колпашевского района от 28.04.2008 № 471 "О предоставлении субсидии в 2008 году на развитие малых форм хозяйствования на селе"</t>
  </si>
  <si>
    <t>Расходы на обеспечение жильём молодых семей и молодых специалистов, проживающих в сельской местности по областной целевой программе "Социальное развитие села до 2010 года", за счет средств субсдии из областного бюджета</t>
  </si>
  <si>
    <t>2.3.</t>
  </si>
  <si>
    <t>01.01.2007, не установлен</t>
  </si>
  <si>
    <t>Физкультурно - оздоровительная работа и спортивные мероприятия</t>
  </si>
  <si>
    <t>п. 1-2</t>
  </si>
  <si>
    <t>2.1.20.</t>
  </si>
  <si>
    <t xml:space="preserve">Мероприятия по предупреждению и ликвидации последствий черезвычайных ситуаций и стихийных бедствий </t>
  </si>
  <si>
    <t>создание, развитие и обеспечение охраны лечебно-оздоровительных местностей и курортов местного значения на территории муниципального района</t>
  </si>
  <si>
    <t>Расходы на осуществление денежных выплат медецинскому персоналу фельдшерско - акушерских пунктов, врачам, фельдшерам и медецинским сестрам "Скорой медецинской помощи"</t>
  </si>
  <si>
    <t>Постановление Главы Колпашевского района от 16.05.2008 № 406 "Об утверждении Порядка использования бюджетных ассигнований резервного фонда Администрации Колпашевского района" (в редакции от 12.09.08 № 820, от 19.01.09 № 12)</t>
  </si>
  <si>
    <t>Решение Думы Колпашевского района от 27.10.2008 № 555 "О порядке использования средств субсидии на развитие газификации в сельской местности  Колпашевского района Томской области в целях реализации мероприятий в рамках федеральной целевой программы "Социальное развитие села до 2010 года"</t>
  </si>
  <si>
    <t>Расходы на ремонт муниципальных объектов социальной сферы, за счет средств из областного бюджета, местного бюджета</t>
  </si>
  <si>
    <t xml:space="preserve">Решение Думы Колпашевского района от 23.07.2008 № 510 "О порядке использования субсидии на внедрение инновационных образовательных программ в муниципальных общеобразовательных учреждениях Томской области" </t>
  </si>
  <si>
    <t>Решение Думы Колпашевского района от 26.11.2008 № 568 "О порядке использования средств иных межбюджетных трансфертов на модернизацию материально-технической базы муниципальных общеобразовательных учреждений, внедряющих инновационные образовательные программы"</t>
  </si>
  <si>
    <t>Расходы на модернизацию материально-технической базы, приобретение програмного и методического обеспечения муниципальных образовательных учреждений, внедряющих инновационные образовательные программы за счет средств межбюджетных трансфертов из областного  бюджета</t>
  </si>
  <si>
    <t>Решение Думы Колпашевского района от 28.01.2008 № 433 "О компенсации энергоснабжающим организациям  Колпашевского района убытков, связанных с ростом цен на топливо (нефть, мазут)" (в редакции от 08.09.2008 № 536)</t>
  </si>
  <si>
    <t>0901</t>
  </si>
  <si>
    <t>п. 2 Положения</t>
  </si>
  <si>
    <t>Расходы на содержание МУ "Агентство по управлению муниципальным имуществом и размещению муниципального заказа"</t>
  </si>
  <si>
    <t>Расходы на реализацию программы "Пожарная безопасность муниципальных образовательных учреждений Колпашевского района на 2006 - 2008 годы"</t>
  </si>
  <si>
    <t>Оказание первой доврачебной и неотложной медецинской помощи больным фельдшерско - акушерскими пунктами терр тории Колпашевского района</t>
  </si>
  <si>
    <t>Решение Думы Колпашевского района от 23.07.2008 " 515 "О порядке использования средств бюджета муниципального образования "Колпашевский район" на проведение мероприятий по улучшению жилищных условий граждан, проживающих в сельской местности в рамках реализации поостановления Администрации ТО  от 23.05.2008 № 99а "О мерах по улучшению жилищных условий , проживающих в сельской местности на территории Томской области"</t>
  </si>
  <si>
    <t>п.1-9</t>
  </si>
  <si>
    <t>п.5-6</t>
  </si>
  <si>
    <t>Расходы на ремонт муниципальных объектов социальной сферы, за счет средств из областного бюджета</t>
  </si>
  <si>
    <t xml:space="preserve"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</t>
  </si>
  <si>
    <t xml:space="preserve">Федеральный Закон от 06.10.2003 № 131-ФЗ "Об общих принципах организации местного самоуправления";
</t>
  </si>
  <si>
    <t xml:space="preserve">16.10.2003, не установлен; </t>
  </si>
  <si>
    <t xml:space="preserve">Гл.3, ст.15, п.1, п.п.11       </t>
  </si>
  <si>
    <t>Ст. 31</t>
  </si>
  <si>
    <t>ст. 17 п. 1</t>
  </si>
  <si>
    <t>01.12.2001, не установлен</t>
  </si>
  <si>
    <t>Решение Думы Колпашевского района от 26.12.2007 № 413 "Об утверждении районной целевой программы "Обеспечение безолпасности дорожного движения на территории муниципального образования "Колпашевский район" на 2008-2010 годы  (в редакции от 28.04.2008 № 464, от 26.112008 № 596, от 02.07.2009 № 681)</t>
  </si>
  <si>
    <t>Решение Думы Колпашевского района от 26.12.07 № 415 "Об утверждении Положения о реализации и финансировании мероприятий по содействию занятости населения из средств бюджета муниципального образования "Колпашевский район" на 2008 год"</t>
  </si>
  <si>
    <t xml:space="preserve">Закон Томской области от 14 июня 2000 г. N 24-ОЗ "О государственной молодежной политике в Томской области" </t>
  </si>
  <si>
    <t>гл. 5</t>
  </si>
  <si>
    <t>30.06.2000, не установлен</t>
  </si>
  <si>
    <t>Гл.3, ст.15</t>
  </si>
  <si>
    <t>26.11.2008-31.12.2008</t>
  </si>
  <si>
    <t>01.01.2009-31.12.2009</t>
  </si>
  <si>
    <t xml:space="preserve">О компенсации расходов на питание учащимся из малообеспеченных семей </t>
  </si>
  <si>
    <t>п.1-3</t>
  </si>
  <si>
    <t xml:space="preserve">Расходы на создание системы оценки (системы мониторинга) деятельности органов местного самоуправления </t>
  </si>
  <si>
    <t>Закон Томской области от 28 декабря 2006 г. N 325-ОЗ "Об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ежегодному изменению и дополнению списков кандид</t>
  </si>
  <si>
    <t>Расходы на содержание приемных детей</t>
  </si>
  <si>
    <t>Расходные обязательства, возникшие в результате реализации органами местного самоуправления муниципальных районов делегированных полномочий за счет субвенций, переданных с другого уровня бюджетной системы</t>
  </si>
  <si>
    <t>Расходы на финансирование областной целевой программы "Предоставление молодым семьям гос.поддержки на приобретение (строительство) жилья на территории Томской области на 2006-2010 годы", за счет средств областного бюджета</t>
  </si>
  <si>
    <t>Решение Думы Колпашевского района от 28.01.2008 № 422 "О частичной оплате стоимости питания обучающихся  в муниципальных общеобразовательных учреждениях муниципального образования "Колпашевский район"из малоимущих семей (в редакции от 28.04.2008 № 462; от 27.10.2008 № 548, от 16.1.2009 № 601, от 21.09.2009 № 704, от 25.12.2009 № 756)</t>
  </si>
  <si>
    <t>Решение Думы Колпашевского района от 28.08.2009 № 692 "О порядке использования субвенции на приобретение одежды, обуви, мягкого инвентаря, оборудования, а также на обеспечение единовременным денежным пособием детей-сирот и детей, оставшихся без попечения родителей, а также лиц из числа детей сирот и детей, оставшихся без попечения родителей, - выпускников муниципальных общеобразовательных учреждений Колпашевского района в 2009 году"</t>
  </si>
  <si>
    <t>28.08.2009-31.12.2009</t>
  </si>
  <si>
    <t>Решение Думы Колпашевского района от 28.04.2008 № 463 "Об утверждении Положения об организации  отдыха  детей Колпашевского района в каникулярное время" (в редакции от 25.12.2009 № 757),  распоряжение Главы Колпашевского района от 08.05.2009 № 245 "Об утверждении мероприятий по организации отдыха детей Колпашевского района в каникулярное время  на 2009 год" (в редакции от 04.06.2009 № 297)</t>
  </si>
  <si>
    <t>Решение Думы Колпашевского района от 21.09.2009 № 705 " О порядке использования средств межбюджетных трансфертов  на стимулирующие выплаты в 2009 году в муниципальных общеобразовательных учреждениях, успешно перешедших на новую систему оплаты труда"</t>
  </si>
  <si>
    <t>п.2-3</t>
  </si>
  <si>
    <t>30.01.2007-31.12.2009</t>
  </si>
  <si>
    <t>Решение Думы Колпашевского района от 30.01.2007 № 279 "Об утверждении районной целевой Программы "Здоровый ребенок" по охране здоровья детей и подростков, женщин в период беременности на 2007-2009 годы на территории муниципального образования "Колпашевский район" (в редакции от 29.06.07 № 338, от 27.03.09 № 632, от 29.04.09 № 648, от 28.08.2009 № 694)</t>
  </si>
  <si>
    <t>Решение Думы Колпашевского района от 26.12.2007 № 414 "Об утверждении районной целевой Программы "Медицинские кадры" по привлечению молодых специалистов медиков на 2008 - 2010 годы на территорию муниципального образования "Колпашевский район" (в редакции  от 27.10.2008 № 551, от 10.12.2008 № 583, от 27.03.2009 № 633, от 29.04.09 № 647, от 28.08.09 № 693, от 25.12.2009 № 775)</t>
  </si>
  <si>
    <t>Решение думы Колпашевского района от 28.01.2008 № 420 "О порядке предоставления средств субсидии на осуществление денежных выплат медицинскому персоналу фельдшерско-акушерских пунктов, врачам, фельдшерам и медициннским сестрам скорой медицинской помощи муниципального образования "Колпашевский район" (в редакции от 29.04.2009 № 651)</t>
  </si>
  <si>
    <t>01.01.2008-31.12.2009</t>
  </si>
  <si>
    <t>Решение Думы Колпашевского района  от 21.09.2009 № 712 "О порядке использования средств субсидии из областного бюджета на закупку автотранспортных средств и коммунальной техники на 2009 год" (в редакции от 07.12.2009 № 747)</t>
  </si>
  <si>
    <t>Решение Думы Колпашевского района от 15.05.2008 № 476 "Об утверждении районной целевой программы "Поддержка и развитие малого и среднего предпринимательства в муниципальном образовании  "Колпашевский район" на 2008-2012 годы" (в редакции от 26.10.2008 № 532, от 08.09.2008 № 543, от  26.12.2008 № 587, от 28.10.2009 № 724, от 25.12.2009 № 761)</t>
  </si>
  <si>
    <t>Решение Думы Колпашевского района от 13.02.2009 № 622 "О порядке использования средств бюджета муниципального образования "Колпашевский район" на реализацию мероприятий по созданию условий для обеспечения поселений, входящих в состав Колпашевского района, услугами по организации досуга и услугами организации культуры на 2009 год"</t>
  </si>
  <si>
    <t>Решение Думы Колпашевского района от 13.02.2009 № 618 "О порядке использования средств бюджета муниципального образования "Колпашевский район" на проведение мероприятий в рамках реализации комплексной программы социально-экономического развития муниципального образования "Колпашевский район" на 2008-2012 годы в разделе "Сельское хозяйство" (в редакции от 29.04.2009 № 655, от 28.10.2009 № 723)</t>
  </si>
  <si>
    <t>Решение Думы Колпашевского района от 30.01.2007 № 278 "Об утверждении Программы по профилактике правонарушений ипреступлений  на территории муниципального образования "Колпашевский район" (в редакции от 29.06.07 № 336, от 26.12.2007 № 417, от 18.06.2009 № 672, от 02.07.2009 № 687)</t>
  </si>
  <si>
    <t>п.8 Программы</t>
  </si>
  <si>
    <t>Решение Думы Колпашевского района от 29.04.2009 № 654 "О предоставлении субсидии в 2009 году на развитие малых форм хозяйствования на селе"</t>
  </si>
  <si>
    <t>Решение Думы Колпашевского района от 22.12.2006 № 258 "Об утверждении Положения  о порядке финансирования расходов, связанных с осуществлением государственных полномочий по созданию и обеспечению деятельности комиссий по делам несовершеннолетних и защите их прав в муниципальном образовании "Колпашевский район" (в редакции от 28.01.2008 № 426, от 16.01.2009 № 599, от 25.12.2009 № 765)</t>
  </si>
  <si>
    <t xml:space="preserve">п.2-3 Положения </t>
  </si>
  <si>
    <t xml:space="preserve">Решение Думы Колпашевского района от 16.01.2009 № 598 "Об утверждении Положения  о порядке финансирования расходов, связанных с осуществлением государственных полномочий  по обеспечению деятельности органа опеки и попечительства в муниципальном образовании "Колпашевский район" </t>
  </si>
  <si>
    <t>Решение Думы Колпашевского района от 28.04.2008 № 466 "Об утверждении Порядка использования средств субвенции из областного бюджета, связанных с осуществлением государственных полномочий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 в муниципальном образовании "колпашевский район" (в редакции от 27.10.2008 № 550, от 16.01.2009 № 596, от 25.12.2009 № 770)</t>
  </si>
  <si>
    <t>Решение Думы Колпашевского района от 22.12.2006 № 260 "Об утверждении Положения  о порядке финансирования расходов, связанных с осуществлением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 (в редакции от 28.01.2008 № 429, от 20.06.2008 № 488, от 13.02.2009 № 612, от 25.12.2009 № 766)</t>
  </si>
  <si>
    <t xml:space="preserve">п.2-3  </t>
  </si>
  <si>
    <t>13.02.2009, 31.12.2010</t>
  </si>
  <si>
    <t>Решение Думы Колпашевского района от 29.04.2009 № 652 "О предоставлении субсидии в 2009 году на возмещение затрат гражданам, ведущим ЛПХ затрат по искусственному осеменению коров"</t>
  </si>
  <si>
    <t>27.03.2009-31.12.2009</t>
  </si>
  <si>
    <t>Решение Думы Колпашевского района от 25.12.2009 № 762 "О предоставлении субсидии в 2009 году на возмещение затрат по внесению органических удобрений"</t>
  </si>
  <si>
    <t>Решение Думы Колпашевского района от 16.01.2009 № 602 " Об исполнении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 квалификационные категории "</t>
  </si>
  <si>
    <t>Расходы за счет средств субсидии из резервного фонда финансирования непредвиденных расходов Администрации ТО в соответствии с распоряжением Администации ТО  от 18.11.2008 № 44-р-в</t>
  </si>
  <si>
    <t xml:space="preserve">Закон Томской области от 9 октября 2007 г. N 223-ОЗ "О муниципальных должностях и должностях муниципальной службы в Томской области" </t>
  </si>
  <si>
    <t>Федеральный закон от 12 июня 2002 г. N 67-ФЗ "Об основных гарантиях избирательных прав и права на участие в референдуме граждан Российской Федерации"</t>
  </si>
  <si>
    <t>Гл.4</t>
  </si>
  <si>
    <t>26.02.02, не установлен</t>
  </si>
  <si>
    <t>Решение Думы Колпашевского района от 30.07.07 № 344 "О порядке финансирования муниципальных общеобразовательных учреждений" (в редакции  от 26.12.2007 № 407, от 28.02.2008 № 437; от 23.07.2008 № 509)</t>
  </si>
  <si>
    <t>Решение Думы Колпашевского орайона от 30.07.07 № 344 "О порядке финансирования муниципальных общеобразовательных учреждений (в редакции от 26.12.2007№ 407 ; от 28.02.2008 № 437; от 23.07.2008 № 509)</t>
  </si>
  <si>
    <t>п.1-2</t>
  </si>
  <si>
    <t>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</si>
  <si>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0908</t>
  </si>
  <si>
    <t>Расходы на строительство внутрипоселковых газораспределительных сетей в с.Тогур</t>
  </si>
  <si>
    <t>Постановление Правительства РФ от 3 декабря 2002 г. N 858
"О федеральной целевой программе "Социальное развитие села до 2012 года"</t>
  </si>
  <si>
    <t>17.12.2002 - 31.12.2012</t>
  </si>
  <si>
    <t>организация и осуществление мероприятий межпоселенческого характера по работе с детьми и молодежью</t>
  </si>
  <si>
    <t>Решение Думы Колпашевского района от 18.06.2009 № 669 "О порядке использования субсидии на внедрение комплексного проекта модернизации образования  в Томской области"</t>
  </si>
  <si>
    <t>18.06.2009-31.12.2009</t>
  </si>
  <si>
    <t>Решение Думы Колпашевского района от 10.12.05 № 30 "Об утверждении Положения о порядке назначения, выплаты денежной компенсации на приобретение книгоиздательской продукции и периодических изданий педагогическим и руководящим работникам муниципальных образований"</t>
  </si>
  <si>
    <t>Расходы ДШИ г.Колпашево на ремонт в связи с переселением ДХШ в СОШ № 2 и СОШ № 7</t>
  </si>
  <si>
    <t>Расходы на обеспечение жильем молодых семей и молодых специалистов, проживающих в сельской местности по Федеральной целевой программе "Социальное развитие села до 2010 года", за счет средств субсидии из областного бюджета, федерального бюджета</t>
  </si>
  <si>
    <t>Решение Думы Колпашевского района от 26.12.2008 № 584 "О порядке расходования средств субсидии на приобретение пекарско-растоечного шкафа для Прихода Воскресения Христова с. Тогур из резервного фонда финансирования непредвиденных расходов Администрации Томской области"</t>
  </si>
  <si>
    <t>Компенсация расходов по оплате стоимости проезда и провоза багажа, в пределах РФ, к месту использования отпуска и обратно</t>
  </si>
  <si>
    <t xml:space="preserve">Решение Думы Колпашевского района от 10.12.2005 № 27 "Обутверждении Положения об организации оказания и финансового обеспечения на территории Колпашевского района первичной медико - санитарной помощи, в том числе женщинам в период беременности, во время и после родов, в том числе на фельшерско-акушерских пунктах и скорой медицинской помощи (за исключением санитарно-авиационной) (в редакции от 22.12.2006 № 264) </t>
  </si>
  <si>
    <t>01.01.2008-31.12.2010</t>
  </si>
  <si>
    <t>Расходы на осуществление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 по городским и пригородным муниципальным маршрутам</t>
  </si>
  <si>
    <t xml:space="preserve">Закон Томской области от 14 октября 2005 г. N 191-ОЗ "О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бюджета" </t>
  </si>
  <si>
    <t>п. 1-5</t>
  </si>
  <si>
    <t>формирование и содержание муниципального архива, включая хранение архивных фондов поселений</t>
  </si>
  <si>
    <t>2.1.4.</t>
  </si>
  <si>
    <t>утверждение схем территориального планирования муниципального района, утверждение подготовленной на основе схемы территориального планирования муниципального района документации по планировке территории, ведение информационной системы обеспечения градостр</t>
  </si>
  <si>
    <t>выдача разрешений на установку рекламных конструкций на территории муниципального района, аннулирование таких разрешений, выдача предписаний о демонтаже самовольно установленных вновь рекламных конструкций на территории муниципального района, осуществляем</t>
  </si>
  <si>
    <t>Расходные обязательства, возникшие в результате решения органами местного самоуправления муниципальных районов вопросов, не отнесенных к вопросам местного значения, в соответствии со статьей 15.1 Федерального закона от 6 октября 2003 г. № 131-ФЗ «Об общих</t>
  </si>
  <si>
    <t>Расходы на выплату вознаграждения гражданам, удостоенным звания "Почетный житель Колпашевского района"</t>
  </si>
  <si>
    <t xml:space="preserve">Решение Думы Колпашевского района от 08.10.2005  № 418 "Об утверждении положений (Приложение 1), решение Думы Колпашевского района от 10.12.2008 № 580 "Об утверждении Положения об оплате труда и ежегодных основных оплачиваемых отпусках, ежегодных дополнительных оплачиваемых отпусках работников органов местного самоуправления Колпашевского района и работников органов Администрации Колпашевского района" </t>
  </si>
  <si>
    <t>п.2-4 Положения             п.1</t>
  </si>
  <si>
    <t>01.01.2006, не установлен            01.01.2009, не установлен</t>
  </si>
  <si>
    <t>Расходы на осуществление отдельных государственных полномочий по поддержке с/х производства (возмещение гражданам, ведущим личное подсобное хозяйство, затрат  по искусственному осеменению коров) за счет средств субвенции из областного бюджета</t>
  </si>
  <si>
    <t>2.1.9.</t>
  </si>
  <si>
    <t>установление, изменение и отмена местных налогов и сборов муниципального района</t>
  </si>
  <si>
    <t>организация утилизации и переработки бытовых и промышленных отходов</t>
  </si>
  <si>
    <t>28.10.2005, до 31.12.2008</t>
  </si>
  <si>
    <t>01.01.2006, до 31.12.2008</t>
  </si>
  <si>
    <t>2.1.32.</t>
  </si>
  <si>
    <t>Расходы на осуществление мероприятий по обеспечению жильем граждан, проживающих в сельской местности по областной целевой программе "Социальное развитие села до 2010 года", за счет средств субсидии из областного бюджета</t>
  </si>
  <si>
    <t>гл. 1,2,6 Положения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</si>
  <si>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</si>
  <si>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Расходы за счет средств субсидии  из резервного фонда финансирования  непредвиденных расходов Администрации ТО в соответствии с распоряжением от 07.12.2009 № 49-р-в</t>
  </si>
  <si>
    <t>Решение Думы Колпашевского района от 26.12.2008 № 586 "О порядке расходования бюджетных ассигнований, выделенных бюджету муниципального образования "Колпашевский район" из резервного фонда финансирования непредвиденных расходов Администрации ТО по ликвидации последствий стихийных бедствий и других чрезвычайных ситуаций", постановление Главы Колпашевского района от 18.12.2009 № 1349"О порядке расходования средств иных межбюджетных трансфертов из резевного фонда финансирования непредвиденных расходов Администрации ТО на укрепление материально-технической базы муниципального учреждения "Центр культуры и досуга"</t>
  </si>
  <si>
    <t>28.04.2008, не установлен</t>
  </si>
  <si>
    <t>Расходы на проведение мероприятий по капитальному строительству объектов, находящихся в собственности МО "Колпашевский район"</t>
  </si>
  <si>
    <t>Расходы на содержание Думы Колпашевского района</t>
  </si>
  <si>
    <t>0103</t>
  </si>
  <si>
    <t>Расходы по обслуживанию навигационным ограждением судового хода пассажирских линий</t>
  </si>
  <si>
    <t>0406</t>
  </si>
  <si>
    <t>1003</t>
  </si>
  <si>
    <t>01.06.2006, не установлен</t>
  </si>
  <si>
    <t>26.12.2007- 31.12.2010</t>
  </si>
  <si>
    <t>Решение Думы Колпашевского района от 26.12.2008 № 412 "Об утверждении Положения о порядке проведения районного конкурса "Развитие общественных инициатив на территории Колпашевского района на 2008 год (в редакции от 27.10.2008 №553)</t>
  </si>
  <si>
    <t>п.1-4</t>
  </si>
  <si>
    <t xml:space="preserve">Гл.12, 13 Положения          </t>
  </si>
  <si>
    <t xml:space="preserve">Гл.12, 13 Положения       </t>
  </si>
  <si>
    <t xml:space="preserve">п. 1-2 </t>
  </si>
  <si>
    <t xml:space="preserve">          Гл.12, 13 Положения </t>
  </si>
  <si>
    <t xml:space="preserve">Гл.12, 13 Положения              </t>
  </si>
  <si>
    <t xml:space="preserve">Решение Думы Колпашевского района от 26.12.2007 № 409 "Об утверждении Положения о порядке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муниципального образования "Колпашевский район" (в редакции от 27.10.2008 № 557, от 18.06.2009 № 670) </t>
  </si>
  <si>
    <t xml:space="preserve">01.01.08, не установлен                </t>
  </si>
  <si>
    <t>Гл.12, 13 Положения                                   п.2-5</t>
  </si>
  <si>
    <t xml:space="preserve">Гл.12, 13 Положения </t>
  </si>
  <si>
    <t>Решение Думы Колпашевского района  от 10.12.2008 № 582 "О порядке использования бюджетных ассигнований из резервного фонда финансирования непредвиденных расходов Администрации Томской области на приобретение строительных материалов для строительства обелиска в г.Колпашево павшим землякам  при исполнении долга в зонах вооруженных конфликтов"</t>
  </si>
  <si>
    <t xml:space="preserve">Закон Томской области от 7 мая 2001 г. N 54-ОЗ "Об утверждении областной целевой программы "Обеспечение экологической безопасности окружающей среды и населения при обращении с отходами производства и потребления" </t>
  </si>
  <si>
    <t xml:space="preserve">Расходы за счет средств субсидии из резервного фонда финанстрования непредвиденных расходов Администрации ТО в соответствии с распоряжением Администрации ТО от 17.07.2008 № 19-р-в на приобретение музыкальных инструментов </t>
  </si>
  <si>
    <t xml:space="preserve">п.4-6 Положения </t>
  </si>
  <si>
    <t xml:space="preserve">28.04.2008, не установлен </t>
  </si>
  <si>
    <t>Расходы на приобретение автомобилей за счет средств федерального бюджета</t>
  </si>
  <si>
    <t>Расходы на реализацию мероприятий областной целевой программы "Пожарная безопасность на объектах бюджетной сферы Томской области на 2008-2010 г.г."</t>
  </si>
  <si>
    <t>08.12.2008, не установлен</t>
  </si>
  <si>
    <t>Решенин Думы Колпашевского района от 14.07.2006 № 181 "Об утверждении Положения об организации работ по содержанию и ремонту, автомобильных дорог общего пользования между населенными пунктами и дорожных сооружений вне границ населенных пунктов в границах муниципального образования "Колпашевский район" (в редакции от 17.07.2008 № 501)</t>
  </si>
  <si>
    <t>Расходы на осуществление государственных полномочий по обеспечению жилыми помещениями детей - сирот и детей, оставшихся без попечения родителей, а также лиц из их числа, не имеющих закрепленного жилого помещения, за счет средств субвенции из областного бюджета</t>
  </si>
  <si>
    <t xml:space="preserve"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</t>
  </si>
  <si>
    <t>1. Закон Томской области от 29 декабря 2005 г. N 241-ОЗ "О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прав"; 2. Закон Томской области от 1</t>
  </si>
  <si>
    <t xml:space="preserve">01.01.08, не установлен                     08.06.2009-31.08.2009                                      </t>
  </si>
  <si>
    <t xml:space="preserve">Решение Думы Колпашевского района  от 30.01.2007  № 278 "Об утверждении Программы  по профилактике правонарушений и преступлений на территории муниципального обюразования "Колпашевский район" (в редакции от 29.06.07 № 336; от 26.12.2007 № 417, от 18.06.2009 № 672, от 02.07.2009 № 687) </t>
  </si>
  <si>
    <t>Решение Думы Колпашевского района  от 26.12.2007 № 416 "Об утверждении районной целевой Программы "Комплексные меры противодействия немедицинскому употреблению наркотиков и их незаконному обороту, профилактика пьянства на 2008-2010 годы" (в редакции от 13.02.2009 № 611, от 02.07.2009 № 678)</t>
  </si>
  <si>
    <t xml:space="preserve">Расходы за счет средств субсидии из резервного фонда финанстрования непредвиденных расходов Администрации Томской области  от 17.07.8 № 19-р-в на укрепление материально-технической базы   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</si>
  <si>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</si>
  <si>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</si>
  <si>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</si>
  <si>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финансирование расходов на содержание органов местного самоуправления муниципальных районов</t>
  </si>
  <si>
    <t>02.07.2009, не установлен</t>
  </si>
  <si>
    <t>Расходы на реализацию программы "Обеспечение безопасности дорожного движения  на территории МО "Колпашевский район" на 2008-2010 годы</t>
  </si>
  <si>
    <t>Решение Думы Колпашевского района от 14.07.2006 № 180 "Об утверждении Положения о создании условий для предоставления транспортных услуг населению и организации транспортного обслуживания населения по маршрутам между поселениями в границах муниципального образования "Колпашевский район" (в редакции от 29.11.2006 № 237, от 27.04.2007 № 320, от 15.05.2008 № 477, от  08.09.2008 № 539)</t>
  </si>
  <si>
    <t>Гл.3-8 Положения</t>
  </si>
  <si>
    <t>Решение Думы Колпашевского района от 13.2.2009 № 608 "О расходовании средств субсидии на реализацию областной целевой программы "Пожарная безопасность на объектах бюджетной сферы Томской области на 2008-2010 годы"</t>
  </si>
  <si>
    <t>2.1.17.</t>
  </si>
  <si>
    <t>Постановление Администрации Томской области от 23 августа 2007 г. N 125а "О мерах по улучшению жилищных условий граждан, проживающих в сельской местности на территории Томской области"</t>
  </si>
  <si>
    <t>23.08.2007, не установлен</t>
  </si>
  <si>
    <t>Приложение 2</t>
  </si>
  <si>
    <t>2.1.10.</t>
  </si>
  <si>
    <t>владение, пользование и распоряжение имуществом, находящимся в муниципальной собственности муниципального района</t>
  </si>
  <si>
    <t>Решение Думы Колпашевского района от 08.10.2005 № 418 "Об утверждении положений " (Приложение 1)</t>
  </si>
  <si>
    <t>Решение Думы Колпашевского района от 10.12.2005 № 35 "Об утверждении Положения о порядке официального опубликования (обнародования) муниципальных правовых актов и иной официальной информации"</t>
  </si>
  <si>
    <t>1) Раздел 2, раздел 4; 2) ст. 2-3; 3) ст. 2-5</t>
  </si>
  <si>
    <t xml:space="preserve">Решение Думы Колпашевскогорайона от 10.12.2005 № 31 "Об утверждении положения об организации предоставления дополнительного образования и финансирования учреждений дополнительногообразования детей в Колпашевском районе" </t>
  </si>
  <si>
    <t>Решение Думы Колпашевского района от 21.09.2009 № 712 "О порядке использования средств субсидий из областного бюджета на закупку автотранспортных средств и коммунальной техники на 2009 год"( в редакции от 07.12.2009 № 747)</t>
  </si>
  <si>
    <t xml:space="preserve">Расходы на стимулирующие выплаты   в муниципальных  общеобразовательных учреждениях, переходящих на новую систему оплаты труда  за счет средств межбюджетных трансфертов из областного бюджета </t>
  </si>
  <si>
    <t>Решение Думы Колпашевского района от 30.03.2007 № 307 "об утверждении Положения об обеспечении условий для развития на территории муниципальногообразования "Колпашевский район"физической культуры и массового спорта , организация проведения официальных физкультурно-оздоровительных мероприятий Колпашевского района (в редакции от 30.08.2007 № 356, от 28.08.2007 № 525), решение Думы Колпашевского района от 13.02.2009 № 609 "Об использовании средств местного бюджета на финансирование расходов в 2009 году, связанных с участиемобучающихся муниципальных образовательных учреждений муниципального образования "Колпашевский район" в спортивных мероприятиях районного, регионального, межрегионального и федерального уровней"</t>
  </si>
  <si>
    <t>2.1.</t>
  </si>
  <si>
    <t xml:space="preserve">Закон Томской области от 10 ноября 2006 г. N 261-ОЗ "О наделении органов местного самоуправления отдельными государственными полномочиями по хранению, комплектованию, учету и использованию архивных документов, относящихся к собственности Томской области" </t>
  </si>
  <si>
    <t>п. 4-7</t>
  </si>
  <si>
    <t>вводиться в действие ежегодно</t>
  </si>
  <si>
    <t>ст. 11, п. 1</t>
  </si>
  <si>
    <t>01.01.2006, не установлен</t>
  </si>
  <si>
    <t>Федеральный Закон от 06.10.2003 № 131-ФЗ "Об общих принципах организации местного самоуправления"</t>
  </si>
  <si>
    <t>16.10.2003, не установлен</t>
  </si>
  <si>
    <t>осуществление в пределах, установленных водным законодательством Российской Федерации, полномочий собственника водных объектов, установление правил использования водных объектов общего пользования для личных и бытовых нужд</t>
  </si>
  <si>
    <t>п.6-7</t>
  </si>
  <si>
    <t>Закон Томской области от 18 марта 2003 г. N 36-ОЗ "О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</t>
  </si>
  <si>
    <t>Федеральный закон от 20 августа 2004 г. N 113-ФЗ
"О присяжных заседателях федеральных судов общей юрисдикции в Российской Федерации"</t>
  </si>
  <si>
    <t>02.09.2004, не установлен</t>
  </si>
  <si>
    <t>ст.15.1, п.2</t>
  </si>
  <si>
    <t>Решение Думы Колпашевского района от 28.08.2008 № 527 "О порядке расходования субсидии на оказание финансовой помощи семье Шенцова Н.А.для проведения аварийно-восстановительных работ в жилом доме, по адресу: г.Колпашево, ул. Селекционная, 89, пострадавшем при пожаре"</t>
  </si>
  <si>
    <t>Решение Думы Колпашевского района  от 28.11.2008 № 381 "О бюджете муниципального образования "Колпашевский район" на 2008 год " (в редакции  от 26.12.2007 № 397, от 28.02.2008 № 435, от 06.03.2008 № 444, от 15.05.2008 № 472, от 27.05.2008 № 480, от 20.06.2008 №483)</t>
  </si>
  <si>
    <t>Расходы на приобретение одежды, обуви, мягкого инвентаря, оборудования, а также на обеспечение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выпускников муниципальных общеобразовательных учреждений Колпашевского района в 2009 году"</t>
  </si>
  <si>
    <t>Решение Думы Колпашевского района от 10.12.2005 № 27 "Обутверждении Положения об организации оказания и финансового обеспечения на территории Колпашевского района первичной медико - санитарной помощи, в том числе женщинам в период беременности, во время и после родов, в том числе на фельдшерско-акушерских пунктах и скорой медицинской помощи (за исключением санитарно-авиационной) (в редакции от 22.12.2006 № 264)</t>
  </si>
  <si>
    <t>2.1.1.</t>
  </si>
  <si>
    <t>ст. 3,5</t>
  </si>
  <si>
    <t>08.05.2006, вводиться ежегодно ЗТО "Об областном бюджете на очередной финансовый год"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</si>
  <si>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уровней, кроме дотаций</t>
  </si>
  <si>
    <t>01.06.07, не установлен</t>
  </si>
  <si>
    <t>Решение Думы Колпашевского района от 30.07.2007 № 344 "О порядке финансирования муниципальных общеобразовательных учреждений ( в редакции от 26.12.2007 № 407; от 28.02.2008 № 437; от 23.07.2007 № 509), постановление Главы Колпашевского района от 10.09.2009 № 934 "Об утверждении муниципальной адресной программы по проведению противоаврийных мероприятий в зданиях муниципальных общеобразовательных учреждений Колпашевского района в 2009 году (в редакции от 25.09.2009 № 1000)</t>
  </si>
  <si>
    <t xml:space="preserve">п.1-2,        п.1-2                                 </t>
  </si>
  <si>
    <t xml:space="preserve">01.01.2008, не установлен        10.09.2009-31.12.2009       </t>
  </si>
  <si>
    <t>30.05.2008-31.12.2008</t>
  </si>
  <si>
    <t>30.03.2007, не установлен,    01.01.2010, не установлен</t>
  </si>
  <si>
    <t xml:space="preserve">п. 2-5 Положения,     п.1-3    </t>
  </si>
  <si>
    <t>Решение Думы Колпашевского района от 10.12.2005 № 32 "Об утверждении районной целевой программы "Развитие физической культуры, спорта и формирование здорового образа жизни обучающихся муниципальных образовательных учреждений Колпашевского района на 2006 -2008 гг. (в редакции от 28.08.2008 № 524)</t>
  </si>
  <si>
    <t>01.01.2009, не установлен</t>
  </si>
  <si>
    <t>28.08.2008-31.12.2008</t>
  </si>
  <si>
    <t xml:space="preserve">Расходы на компенсацию расходов по организации теплоснабжения энергоснабжающим организациями, использующими в качестве топлива нефть или мазут </t>
  </si>
  <si>
    <t xml:space="preserve">Закон Томской области от 12 октября 2005 г. N 184-ОЗ "О пожарной безопасности в Томской области" </t>
  </si>
  <si>
    <t>ст. 4</t>
  </si>
  <si>
    <t>08.12.2005, не установлен</t>
  </si>
  <si>
    <t>ст. 17</t>
  </si>
  <si>
    <t>Решение Думы Колпашевского района  от 10.12.2008 № 31 "Об утверждении положения об организации предоставления дополнительного образования и финансирования учреждений дополнительного образования  детей в Колпашевском районе"</t>
  </si>
  <si>
    <t>Постановление Администрации Томской области от 30 июня 2007 г. N 104а "Об утверждении Порядка предоставления из областного бюджета субсидий бюджетам муниципальных образований Томской области и их расходования"</t>
  </si>
  <si>
    <t>п. 2, п.п.1, приложение 1</t>
  </si>
  <si>
    <t>Решение Думы Колпашевского района от 23.07.2008 № 515 "О порядке использования средств бюджета муниципального образования "Колпашевский район" на проведение мероприятий по улучшению жилищных условий граждан, проживающих в сельской местности  в рамках реализации постановления Администрации Томской области от 23.05.2008 № 99а "О мерах по улучшению жилищных условий граждан, проживающих в сельской местности на территории Томской области"</t>
  </si>
  <si>
    <t>Решение Думы Колпашевского района от 24.03.2008 № 448 "О внесении изменений в рацйонную целевую программу "Предоставление молодым семьям государственной поддержки на приобретение (строительство) жилья  на территории Колпашевского района  на 2008 год ", утвержденной решением Думы Колпашевского района от 06.09.2007 № 360"</t>
  </si>
  <si>
    <t>2.1.35.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</si>
  <si>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</t>
  </si>
  <si>
    <t>Гл.3, ст.15, п.1, п.п.3</t>
  </si>
  <si>
    <t>2.1.34.</t>
  </si>
  <si>
    <t>Закон Томской области от 17 декабря 2007 г. N 279-ОЗ "О предоставлении межбюджетных трансфертов"</t>
  </si>
  <si>
    <t>абз 4 п. 2 ст.1</t>
  </si>
  <si>
    <t>приложение 1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</si>
  <si>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</si>
  <si>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2.1.22.</t>
  </si>
  <si>
    <t xml:space="preserve">Закон Томской области от 13 апреля 2006 г. N 73-ОЗ "О наделении органов местного самоуправления государственными полномочиями по регистрации и учету граждан, имеющих право на получение жилищных субсидий в связи с переселением из районов Крайнего Севера и </t>
  </si>
  <si>
    <t>содержание на территории муниципального района межпоселенческих мест захоронения, организация ритуальных услуг</t>
  </si>
  <si>
    <t>2.1.29.</t>
  </si>
  <si>
    <t>создание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</si>
  <si>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 xml:space="preserve"> Решение Думы Колпашевского района от 26.12.2007 № 409 "Об утверждении Положения о порядке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муниципального образования "Колпашевский район" (в редакции от 27.10.2008 № 557, от 18.06.2009 № 670)</t>
  </si>
  <si>
    <t>0114</t>
  </si>
  <si>
    <t>п. 1</t>
  </si>
  <si>
    <t>01.01.2005, не установлен</t>
  </si>
  <si>
    <t>Расходы на оплату членских взносов Ассоциации "Совет муниципальных образований Томской области"</t>
  </si>
  <si>
    <t>30.06.2007, не установлен</t>
  </si>
  <si>
    <t>0709</t>
  </si>
  <si>
    <t>2.1.19.</t>
  </si>
  <si>
    <t>Гл. 6-9</t>
  </si>
  <si>
    <t>2.1.7.</t>
  </si>
  <si>
    <t>Решение Думы Колпашевского района от 29.11.2006 № 240 "Об утверждении Положения "Об организации и осуществлении мероприятий межпоселенческого характера по работе с детьми и молодежью на территории муниципального образования "Колпашевский район"</t>
  </si>
  <si>
    <t>п.1-3 Положения</t>
  </si>
  <si>
    <t>ст.15</t>
  </si>
  <si>
    <t>Расходы на осуществление казначейского исполнения бюджета</t>
  </si>
  <si>
    <t>Решение Думы Колпашевского района от 14.09.2005 № 401 "О расходах на осуществление казначейского исполнения бюджета муниципального образования "Колпашевский район" (в редакции от 29.06.06 № 164)</t>
  </si>
  <si>
    <t>1) Закон Томской области от 19 августа 1999 г. N 28-ОЗ "О социальной поддержке детей-сирот и детей, оставшихся без попечения родителей, в Томской области"; 2) Закон Томской области от 15 декабря 2004 г. N 246-ОЗ "О наделении органов местного самоуправлени</t>
  </si>
  <si>
    <t>Расходы на внедрение инновационных образовательных программ в муниципальных общеобразовательных учреждениях, за счет средств субсидии из областного бюджета</t>
  </si>
  <si>
    <t xml:space="preserve">Расходы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РФ, за счет средств областного бюджета </t>
  </si>
  <si>
    <t xml:space="preserve">Расходы на осуществление перевозок водным транспортом обучающихся общеобразовательных учреждений </t>
  </si>
  <si>
    <t>31.07.2007, вводится в действие ежегодно</t>
  </si>
  <si>
    <t>Расходы на осуществление отдельных государственных полномочий по поддержке с/х производства на осуществление управленческих функций органами местного самоуправления, за счет средств субвенции из областного бюджета</t>
  </si>
  <si>
    <t>0409</t>
  </si>
  <si>
    <t>Расходы, связанные с ликвидацией МУ "Специальный дом для ветеранов войны и труда, семей пожилого возраста и инвалидов"</t>
  </si>
  <si>
    <t xml:space="preserve">Расзходы на оплату потребления бюджетными учреждениями Колпашевского района электроэнергии, вырабатываемой дизельными электростанциями , по тарифам, свыше тарифов , установленных для централизованного электроснабжения 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</si>
  <si>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</si>
  <si>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</si>
  <si>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</si>
  <si>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</si>
  <si>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</si>
  <si>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</si>
  <si>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</si>
  <si>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</si>
  <si>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</si>
  <si>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</si>
  <si>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Организация предоставления общедоступного и бесплатного начального общего, основного общего, среднего (полного) общего образования на территории муниципального образования "Колпашевский район"</t>
  </si>
  <si>
    <t>Решение Думы Колпашевского района от 13.02.2009 № 608 "О расходовании средств субсидии на реализацию областной целевой программы "Пожарная безопасность на объектах бюджетной сферы Томской области на 2008-2010 годы"</t>
  </si>
  <si>
    <t>Расходы на организацию подвоза обучающихся из близлежащих населенных пунктов к месту учебы</t>
  </si>
  <si>
    <t xml:space="preserve">Решение Думы Колпашевского района от 30.05.2008 № 482 "О порядке расходования средств субсидии из резервного фонда финансирования непредвиденных расходов Администрации Томской области  на оснащение специализированной палаты для обследования и лечения участников войны" </t>
  </si>
  <si>
    <t>1) 31.08.1999, не установлен; 2) 01.01.2005 вводится в действие ежегодно законом Томской области об областном бюджете на очередной финансовый год; 3) 01.01.2005, не установлен</t>
  </si>
  <si>
    <t>Решение Думы Колпашевского района  от 02.07.2009 № 686 " О порядке использования средств бюджета МО "Колпашевский район" на проведение мероприятий по улучшению жилищных условий граждан, проживающих в сельской местности в рамках реализации постановления Администрации Томской области от 18.06.2009 № 106а "О мерах по улучшению жилищных условий граждан, проживающих в сельской местности на территории Томской области"</t>
  </si>
  <si>
    <t>Устав Колпашевского района (в редакции от 13.02.209 № 617, от 07.12.2009 № 746)</t>
  </si>
  <si>
    <t>Решение Думы Колпашевского района от 13.02.2009 № 614 "О финансировании расходов на содержание муниципального учреждения "Специальный дом для ветеранов"</t>
  </si>
  <si>
    <t>13.02.2009-31.12.2009</t>
  </si>
  <si>
    <t>Решение Думы Колпашевского района от 16.01.2009 № 593 "О порядке использования средств субсидии на компенсацию по организации электроснабжения от дизельных электростанций в муниципальном образовании "Колпашевский район" в 2009 году"</t>
  </si>
  <si>
    <t>Решение Думы Колпашевского района от 29.04.2009 № 660 "Об установлении льготы на пассажирские перевозки на период навигации 2009 года"</t>
  </si>
  <si>
    <t>01.04.2009-31.12.2009</t>
  </si>
  <si>
    <t>Решение думы Колпашевского района от 29.04.2009 № 664 "Об использовании средств местного бюджета на финансирование расходов в 209 году, связанных с осуществлением перевозок водным транспортом обучающихся муниципальных общеобразовательных учреждений МО "Колпашевский район"</t>
  </si>
  <si>
    <t>29.04.2009-31.12.2009</t>
  </si>
  <si>
    <t>Решение Думы Колпашевского района от 28.01.2008 № 422 "О частичной оплате стоимости питания обучающихся  в муниципальных общеобразовательных учреждениях муниципального образования "Колпашевский район"из малоимущих семей (в редакции от 28.04.2008 № 462; от 27.10.2008 № 548, от 16.01.2009 № 601, от 21.09.2009 № 704, от 25.12.2009 № 756)</t>
  </si>
  <si>
    <t>Решение Думы Колпашевского района от 29.04.2009 № 650 "Об утверждении районной целевой программы "Патриотическое воспитание детей  и молодежи  Колпашевского района  на 2008-2010 годы" (в редакции от 02.07.2009 № 680, от 28.10.2009 № 720)</t>
  </si>
  <si>
    <t>Решение Думы Колпашевского района от 24.03.2008 № 447 "О порядке использования средств субсидии из областного бюджета на финансирование расходов, связанных с обеспечением условий для развития физической культуры и массового спорта на территории муниципального образования "Колпашевский район" (в редакции от 28.08.2008 № 524, от 27.10.2008 № 549, от от 28.10.2009 № 719)</t>
  </si>
  <si>
    <t>Решение Думы Колпашевского района от 02.07.2009 № 677 "О порядке использования субвенции на обеспечение государственных гарантий прав граждан на на получение общедоступного и бесплатного, начального общего, основного общего, среднего (полного) общего,а также дополнительного образования в рамках общеобразовательных программ в общеобразовательных  учреждениях муниципального образования "Колпашевский район" (в редакции от 28.10.2009 № 718)</t>
  </si>
  <si>
    <t>01.07.2007, не утсановлен</t>
  </si>
  <si>
    <t xml:space="preserve">организация оказания на территории муниципального района скорой медицинской помощи (за исключением санитарно-авиационной), первичной медико-санитарной помощи в амбулаторно-поликлинических, стационарно-поликлинических и больничных учреждениях, медицинской </t>
  </si>
  <si>
    <t>Гл. III -VIII Положения</t>
  </si>
  <si>
    <t>Федеральный закон от 21 декабря 1994 г. N 69-ФЗ
"О пожарной безопасности"</t>
  </si>
  <si>
    <t>ст. 19</t>
  </si>
  <si>
    <t>Решение Думы Колпашевского района от 15.05.2008 № 478 "О порядке использования бюджетных ассигнований на финансовое обеспечение неотложных аварийно-восстановительных работ в жилых домах мкр.Рейд с. Тогур, п.Тискино , пострадавших во время паводка 2007 года"</t>
  </si>
  <si>
    <t>15.05.2008, не установлен</t>
  </si>
  <si>
    <t>0105</t>
  </si>
  <si>
    <t>2.1.25.</t>
  </si>
  <si>
    <t>01.01.2007 - 31.12.2009</t>
  </si>
  <si>
    <t>28.04.2008-31.12.2008</t>
  </si>
  <si>
    <t>2.1.12.</t>
  </si>
  <si>
    <t>Расходы на обеспечение условий для развития физической культуры и массового спорта, за счет субсидии из областного бюджета</t>
  </si>
  <si>
    <t>Расходы на выплату вознаграждения гражданам, удостоенным звания "Человек года" на территории МО "Колпашевский район"</t>
  </si>
  <si>
    <t>Расходы на проведение мероприятий по капитальному строительству объектов, находящихся в муниципальной собственности МО "Колпашевский район" (корректировка ПСД МОУ "Новогоренская СОШ")</t>
  </si>
  <si>
    <t>Расходы для частичной оплаты стоимости питания школьников из малоимущих семей, обучающихся в муниципальных образовательных учреждениях, за счет средств  из областного бюджета</t>
  </si>
  <si>
    <t xml:space="preserve">Расходы на реализацию программы "Профилактика правонарушений и преступлений на территории МО "Колпашевский район" на 2008-2010 г.г. </t>
  </si>
  <si>
    <t xml:space="preserve">Строительство полигона твердых бытовых отходов в г. Колпашево 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</si>
  <si>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</si>
  <si>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п. 7-9 Положения</t>
  </si>
  <si>
    <t>Гл. II -VI Положения</t>
  </si>
  <si>
    <t>01.08.2006, не установлен</t>
  </si>
  <si>
    <t xml:space="preserve">Расходы на осуществление отдельных государственных полномочий по проведению аттестации педагогическим работникам  муниципальных образовательных учреждений на первую и вторую квалификационную категорию за счет средств субвенции из областного бюджета </t>
  </si>
  <si>
    <t>Постановление Главы Колпашевского района от 13.01.06 № 6 "О создании и финансировании подготовительных классов в общеобразовательных учреждениях района"</t>
  </si>
  <si>
    <t>п. 2</t>
  </si>
  <si>
    <t>ст. 55</t>
  </si>
  <si>
    <t>ст. 35</t>
  </si>
  <si>
    <t>01.01.2002, не установлен</t>
  </si>
  <si>
    <t>п. 2-3 Положения</t>
  </si>
  <si>
    <t>Решение Думы Колпашевского района от 10.12.2005 № 31 "Об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районе"</t>
  </si>
  <si>
    <t>п. 4-6 Положения</t>
  </si>
  <si>
    <t>Расходы на ремонт и приобретение жилья инвалидам и участникам ВОв 1941-1945г.г., указанным в подпункте 1 пункта 1 статьи 2 ФЗ от 12.01.1995г. № 5-ФЗ "О ветеранах", за исключением лиц из их числа, нуждающихся в улучшении жилищных условий и вставших на учет до 01.03.2005г. за счет средств иных межбюджетных трансфертов из областного бюджета</t>
  </si>
  <si>
    <t>02.07.2009-31.12.2009</t>
  </si>
  <si>
    <t>п.1                                           п.2 п.п.2.1</t>
  </si>
  <si>
    <t xml:space="preserve">Расходы  на изготовление проектно-сметной документации  школы- детского сада в  с.Озерное </t>
  </si>
  <si>
    <t>вводиться ежегодно ЗТО "Об областном бюджете на очередной финансовый год"</t>
  </si>
  <si>
    <t>Расходы на проведение мероприятий для детей и молодежи</t>
  </si>
  <si>
    <t>2.4.</t>
  </si>
  <si>
    <t>2.1.24.</t>
  </si>
  <si>
    <t>27.10.2008, не установлен</t>
  </si>
  <si>
    <t>Гл.3, ст.15, п.1, п.п.6</t>
  </si>
  <si>
    <t>Гл.3, ст.15, п.1, п.п.7</t>
  </si>
  <si>
    <t>Гл.3, ст.15, п.1, п.п.12</t>
  </si>
  <si>
    <t>Гл.3, ст.15, п.1, п.п.14</t>
  </si>
  <si>
    <t>Гл.3, ст.15, п.1, п.п.16</t>
  </si>
  <si>
    <t>Гл.3, ст.15, п.1, п.п.19.1</t>
  </si>
  <si>
    <t>Гл.3, ст.15, п.1, п.п.20</t>
  </si>
  <si>
    <t>Гл.3, ст.15, п.1, п.п.25</t>
  </si>
  <si>
    <t>Гл.3, ст.15, п.1, п.п.26</t>
  </si>
  <si>
    <t>Гл.3, ст.15, п.1, п.п.27</t>
  </si>
  <si>
    <t>Решение Думы Колпашевского района от 25.11.2005 № 17 "О размере,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обратнодля лиц, работающих в учреждениях и организациях, финансируемых из бюджета Колпашевского района и о размере,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жительства, в другую местность, за пределы района для лиц, работающих в учреждениях и организациях. финансируемых из бюджета Колпашевского района" (в редакции от 31.08.06 № 193; от 29.06.07 № 334, от 26.12.2007 № 402, от 28.08.2008 № 529, от 21.09.2009 № 706)</t>
  </si>
  <si>
    <t>Решение Думы Колпашевского района  от 23.07.2008 № 513"О порядке расходования средств субсидии из резервного фонда финансирования непредвиденных расходов Администрации Томской области  наоказание материальеной помощи семье Юдинцевых для достройки жилого дома в г. Колпашево, ул.Науки, 15"</t>
  </si>
  <si>
    <t>Расходы за счет средств субсидии  из резервного фонда финансирования непредвиденных расходов Администрации Томской области в соответствии с распоряжением Администрации Томской области от 20.06.2008 № 368-ра (на оказание материальной помощи для достройки дома)</t>
  </si>
  <si>
    <t>2.1.21.</t>
  </si>
  <si>
    <t>Федеральный закон от 6 октября 1999 г. N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</si>
  <si>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ст. 26</t>
  </si>
  <si>
    <t>19.10.1999, не установлен</t>
  </si>
  <si>
    <t>Расходы для финансового обеспечения переданных полномочий по составлению (изменению и дополнению) списков кандидатов в присяжные заседатели федеральных судов общей юрисдикции в РФ</t>
  </si>
  <si>
    <t>30.01.2007 - 31.12.2010</t>
  </si>
  <si>
    <t xml:space="preserve">Решение Думы Колпашевского района от 28.02.2008 № 441 "О порядке финансирования муниципального учреждения здравоохранения  "Колпашевская ЦРБ" </t>
  </si>
  <si>
    <t>Расходы на финансирование подпрограммы "Обеспечение жильем молодых семей" федеральной целевой программы "Жилище" на 2002-2010 годы, за счет средств федерального бюджета</t>
  </si>
  <si>
    <t>Решение Думы Колпашевского района от 28.10.2009 № 728 "О порядке расходования средств на проектирование и установку узла учета в помещении модульной котельной по адресу: с.Инкино, ул.Советская, 19/1"</t>
  </si>
  <si>
    <t>28.10.2009-31.12.2009</t>
  </si>
  <si>
    <t>Организация предоставления дополнительного образования на территории муниципального района</t>
  </si>
  <si>
    <t>2.1.31.</t>
  </si>
  <si>
    <t xml:space="preserve">Расходы за счет средств субсидии областного бюджета в соответствии с распоряжением Администрации Томской области от 08.08.2008 № 500-ра наоказание финансовой помощи семьям на проведение  аварийно-восстановительных работ домов, пострадавших от пожара </t>
  </si>
  <si>
    <t>1) Федеральный Закон от 06.10.2003 № 131-ФЗ "Об общих принципах организации местного самоуправления"; 2) Федеральный Закон от 24.06.1999 № 120-ФЗ "Об основах системы профилактики безнадзорности и правонарушений несовершеннолетних"</t>
  </si>
  <si>
    <t>Закон Томской области от 16.11.1998 № 27-ОЗ "О профилактике безнадзорности и правонарушений несовершеннолетних, защите их прав"</t>
  </si>
  <si>
    <t>п. 8 Программы</t>
  </si>
  <si>
    <t>1) Гл.3, ст.15, п.1, п.п.27; 2) Гл. 5-6</t>
  </si>
  <si>
    <t>1) 16.10.2003, не установлен; 2) 01.01.2006 - 31.12.2010</t>
  </si>
  <si>
    <t>Гл. 4-5</t>
  </si>
  <si>
    <t>07.06.2006 - 31.12.2010</t>
  </si>
  <si>
    <t xml:space="preserve">Закон Томской области от 11 сентября 2007 г. N 198-ОЗ "О муниципальной службе в Томской области" </t>
  </si>
  <si>
    <t>Решение Думы Колпашевского района от 16.01.2009 № 595 "Об утверждении Положения о порядке использования средств субсидии из областного бюджета на осуществление отдельных государственных полномочий по государственной поддержке сельскохозяйственного производства в муниципальном образовании "Колпашевский район" (в редакции от 02.07.2009 № 685)</t>
  </si>
  <si>
    <t>Решение Думы Колпашевского района от 28.01.2008 № 428 "Об установлении порядка и размера выплаты денежных средств опекунам (попечителям), приемным семьям на содержание детей, а также лицам из числа детей-сирот и детей, оставшихся без попечения родителей, находящихся под опекой (попечительством), в приемной семье и продолжающих обучение в муниципальных общеобразовательных учреждениях и оплаты труда  приемных родителей" (в редакцииот 16.01.2009 № 597, от 25.12.2009 № 773)</t>
  </si>
  <si>
    <t>Решение Думы Колпашевского района от 28.02.2006 № 88 "Об исполнении гос.полномочий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учреждений" (в редакции от 27.02.07 № 294, от 28.01.2008 № 424, от 16.01.2008 № 600, от 25.12.2009 № 758)</t>
  </si>
  <si>
    <t>Решение думы Колпашевского района  от 28.01.2008 № 434 "Об исполнении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области" (в редакции от 16.01.209 № 604, от 13.02.2009 № 610)</t>
  </si>
  <si>
    <t>Решение думы Колпашевского района от 31.05.2006 № 149 "Об исполнении отдельных государственных полномочий  по регулированию тарифов на перевозки пассажиров и багажа всеми видами общественного транспорта (кроме железнодорожного транспорта) по городским и пригородным маршрутам в муниципальном образовании "Колпашевский район" в 2006-2008г. (в редакции от 22.12.2006 № 250, от 28.01.2008 № 418, от 28.08.2008 № 520, от 16.01.2009 № 594, от 25.12.2009 № 752)</t>
  </si>
  <si>
    <t>п.1-6</t>
  </si>
  <si>
    <t>Решение Думы Колпашевского района от 26.12.2008 № 586 "О порядке расходования бюджетных ассигнований, выделенных бюджету муниципального образования "Колпашевский район" из резервного фонда финансирования непредвиденных расходов Администрации ТО по ликвидации последствий стихийных бедствий и других чрезвычайных ситуаций"</t>
  </si>
  <si>
    <t>Расходы за счет субсидии на реализацию федеральной целевой программы "Социальное развитие села до 2010 года"(развитие сети учреждений первичной медсанпомощи, физкультуры и спорта , газификации, водоснабжения в сельской местности )</t>
  </si>
  <si>
    <t>Наименование вопроса местного значения, расходного обязательства</t>
  </si>
  <si>
    <t>Код  бюджетной классификации (Рз, Прз)</t>
  </si>
  <si>
    <t>Расходы на реконструкцию МОУ "Тогурской НОШ" для размещения в ней МОУ ДОД "ДШИ" с. Тогур</t>
  </si>
  <si>
    <t>Решение Думы Колпашевского района от 28.02.2008 № 442 "О финансировании расходов, связанных с изготовлением проектно - сметной документации на строительство дома социального жилья"</t>
  </si>
  <si>
    <t>28.02.2208 - 31.12.2008</t>
  </si>
  <si>
    <t>Расходы на развитие и поддержку личного подворного хозяйства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</si>
  <si>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</si>
  <si>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содержание и строительство автомобильных дорог общего пользования между населенными пунктами, мостов и иных транспортных инженерных сооружений вне границ населенных пунктов в границах муниципального района, за исключением автомобильных дорог общего пользо</t>
  </si>
  <si>
    <t xml:space="preserve">Закон Томской области от 12 октября 2005 г. N 183-ОЗ "Об утверждении областной целевой программы "Развитие физической культуры и спорта в Томской области на 2006-2008 годы" </t>
  </si>
  <si>
    <t>16.10.2003, не утановлен</t>
  </si>
  <si>
    <t>Расходы на содержание аппарата Администрации Колпашевского района</t>
  </si>
  <si>
    <t>0104</t>
  </si>
  <si>
    <t>п. 1-4</t>
  </si>
  <si>
    <t>01.01.2008, вводиться ежегодно ЗТО "Об областном бюджете на очередной финансовый год"</t>
  </si>
  <si>
    <t>ст. 3,6</t>
  </si>
  <si>
    <t>Федеральный закон от 21 декабря 1996 г. N 159-ФЗ "О дополнительных гарантиях по социальной поддержке детей-сирот и детей, оставшихся без попечения родителей"</t>
  </si>
  <si>
    <t>ст. 8</t>
  </si>
  <si>
    <t>27.12.1998, не установлен</t>
  </si>
  <si>
    <t>1004</t>
  </si>
  <si>
    <t>Закон Томской области от 27 января 2006 г. N 3-ОЗ "Об условиях и порядке выплаты педагогическим работникам областных государственных и муниципальных образовательных учреждений Томской области вознаграждения за выполнение функций классного руководителя"</t>
  </si>
  <si>
    <t>Гл. 6- 9 Положения</t>
  </si>
  <si>
    <t>ст. 2-4</t>
  </si>
  <si>
    <t>01.05.2006 вводиться в действие ежегодно</t>
  </si>
  <si>
    <t>Постановление Правительства РФ от 7 марта 1995 г. N 239 "О мерах по упорядочению государственного регулирования цен (тарифов)"</t>
  </si>
  <si>
    <t>п. 1 абз. 4</t>
  </si>
  <si>
    <t>16.03.1995, не установлен</t>
  </si>
  <si>
    <t>ст. 2-5</t>
  </si>
  <si>
    <t>Субсидии на государственную поддержку малого предпринимательства включая крестьянские (фермерские) хозяйства</t>
  </si>
  <si>
    <t>13.02.2009-31.12.2010</t>
  </si>
  <si>
    <t>Расходы на оплату затрат на проведение лицензионной экспертизы образовательных учреждений</t>
  </si>
  <si>
    <t>25.02.2004 - 31.12.2010</t>
  </si>
  <si>
    <t>п.3.1.1. Программы</t>
  </si>
  <si>
    <t xml:space="preserve">Решение Думы Колпашевскогорайона от 10.12.2005 № 31 "Об утверждении положения об организации предоставления дополнительногообразования и финансирования учреждений дополнительногообразования детей в Колпашевском районе" </t>
  </si>
  <si>
    <t>0102</t>
  </si>
  <si>
    <t xml:space="preserve">Расходы на внедрение комплексного проекта модернизации  образования, за счет средств субсидии из областного бюджета </t>
  </si>
  <si>
    <t>2.1.2.</t>
  </si>
  <si>
    <t>01.01.2008, не установлен</t>
  </si>
  <si>
    <t>Закон РФ от 10 июля 1992 г. N 3266-1 "Об образовании"</t>
  </si>
  <si>
    <t>ст. 51</t>
  </si>
  <si>
    <t>10.07.1992, не установлен</t>
  </si>
  <si>
    <t>Гл.3, ст.15, п.1, п.п.11</t>
  </si>
  <si>
    <t>1) Федеральный Закон от 06.10.2003 № 131-ФЗ "Об общих принципах организации местного самоуправления"; 2) Постановление Правительства РФ от 11.07.2005 № 422 "О государственной программе "Патриотическое воспитание граждан Российской Федерации на 2006 - 2010</t>
  </si>
  <si>
    <t>2.1.3.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</si>
  <si>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</si>
  <si>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Закон Томской области от 29 декабря 2005 г. N 248-ОЗ "О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производства" (с изменениями от 14 декабря 2006 г.)</t>
  </si>
  <si>
    <t>ст. 4-5</t>
  </si>
  <si>
    <t>Федеральный закон от 24 июня 1999 г. N 120-ФЗ "Об основах системы профилактики безнадзорности и правонарушений несовершеннолетних"</t>
  </si>
  <si>
    <t>30.06.1999, не установлен</t>
  </si>
  <si>
    <t>1. Ст. 1-2;      2. Ст. 7</t>
  </si>
  <si>
    <t>1. 01.01.2006, вводится ежегодно ЗТО об областном бюджете на очередной финансовый год;                  2. 16.11.1998, не установлен</t>
  </si>
  <si>
    <t>Расходы за счет средств субсидии из резервного фонда финансирования  непредвиденных расходов Администрации Томской области в соответствии с распоряжением Администрации Томской области от 10.12.2008 № 50-р-в</t>
  </si>
  <si>
    <t>Расходы на выплату надбавок к тарифной сетке (должностному окладу) педагогическим работникам и руководителям муниципальных образовательных учреждений</t>
  </si>
  <si>
    <t xml:space="preserve">Закон Томской области от 12 ноября 2001 г. N 119-ОЗ "Об образовании в Томской области" </t>
  </si>
  <si>
    <t>Осуществление деятельности и обеспечение руководства в сфере образования на территории муниципального района</t>
  </si>
  <si>
    <t>Расходы на осуществление государственных полномочий Томской области по хранению, комплектованию, учету и использованию документов архивных фондов Томской области, за счет средств субвенции из областого бюджета</t>
  </si>
  <si>
    <t>Решение Думы Колпашевского района  от 28.11.2008 № 381 "О бюджете муниципального образования "Колпашевский район" на 2008 год " (в редакции  от 26.12.2007 № 397, от 28.02.2008 № 435, от 06.03.2008 № 444, от 15.05.2008 № 472, от 27.05.2008 № 480, от 20.062008 № 483).</t>
  </si>
  <si>
    <t>Расходы на создание и обеспечение деятельности комиссии по делам несовершеннолетних и защите их  прав, за счет средств субвенции из областного бюджета</t>
  </si>
  <si>
    <t>осуществление мероприятий по обеспечению безопасности людей на водных объектах, охране их жизни и здоровья</t>
  </si>
  <si>
    <t>Расходы на реализацию программы "Профилактика правонарушений и преступлений на территории МО "Колпашевский район"</t>
  </si>
  <si>
    <t>1) 16.10.2003, не установлен</t>
  </si>
  <si>
    <t>1) Гл.3, ст.15, п.1, п.п.27</t>
  </si>
  <si>
    <t>Расходы за счет средств субсидии из резервного фонда финансирования непредвиденных расходов Администрации Томской области в соответствии с распоряжением Администрации Томской области  от 23.05.08 № 12-р-в</t>
  </si>
  <si>
    <t>0801</t>
  </si>
  <si>
    <t>Реестр расходных обязательств муниципального образования "Колпашевский район" на 2009 г. и плановый период 2010-2011 года.</t>
  </si>
  <si>
    <t>гр.13</t>
  </si>
  <si>
    <t>гр.14</t>
  </si>
  <si>
    <t>гр.15</t>
  </si>
  <si>
    <t>Решение Думы Колпашевского района от 10.12.2005 № 29 "О компенсации расходов на питание обучающихся муниципальных общеобразовательных учреждений Колпашевского района" (в редакции от 22.12.2006 № 254; от 28.04.2008 № 461)</t>
  </si>
  <si>
    <t xml:space="preserve">Расходы за счет средст субсидии из резервного фонда финансирования непредвиденных расходов Администрации ТО от 05.082008 № 22-р-в на изготовление, доставку и монтаж элементов детской площадки </t>
  </si>
  <si>
    <t>Расходы на развитие общественных инициатив</t>
  </si>
  <si>
    <t xml:space="preserve">Решение Думы Колпашевского района от 20.06.2008 № 490 "О порядке расходования средств субсидии из резервного фонда финансирования непредвиденных расходов Администрации Томской области на приобретение книг для библиотек сельских поселений" </t>
  </si>
  <si>
    <t>Федеральный закон от 29 апреля 1999 г. N 80-ФЗ "О физической культуре и спорте в Российской Федерации"</t>
  </si>
  <si>
    <t>ст. 12- 16</t>
  </si>
  <si>
    <t>06.05.1999, не установлен</t>
  </si>
  <si>
    <t>2.2.</t>
  </si>
  <si>
    <t>ст. 1-3</t>
  </si>
  <si>
    <t>ст. 1-2</t>
  </si>
  <si>
    <t>Компенсация расходов на приобретение книгоиздательской продукции и периодических изданий педагогическим и руководящим работникам муниципальных образовательных учреждений Колпашевского района</t>
  </si>
  <si>
    <t>0107</t>
  </si>
  <si>
    <t>0502</t>
  </si>
  <si>
    <t>0501</t>
  </si>
  <si>
    <t>0408</t>
  </si>
  <si>
    <t>0902</t>
  </si>
  <si>
    <t>0707</t>
  </si>
  <si>
    <t>0309</t>
  </si>
  <si>
    <t>1101</t>
  </si>
  <si>
    <t>0405</t>
  </si>
  <si>
    <t>25.03.2008-31.12.2008</t>
  </si>
  <si>
    <t>п.55</t>
  </si>
  <si>
    <t>24.03.2008-31.12.2008</t>
  </si>
  <si>
    <t xml:space="preserve">Выплаты семьям опекунов на содержание подопечных детей </t>
  </si>
  <si>
    <t>Расходы, связанные с организацией операций с муниципальным имуществом</t>
  </si>
  <si>
    <t>Решение Думы Колпашевского района от 21.09.2009 № 712 "О порядке использования средств субсидий из областного бюджета на закупку автотранспортных средств и коммунальной техники на 2009 год" (в редакции от 07.12.2009 № 747)</t>
  </si>
  <si>
    <t>Решение думы Колпашевского района от 06.03.2006 № 118 "Об утверждении органа, уполномоченного на осуществление функций по размещению заказов для муниципальных заказчиков, органа, уполномоченного на осуществление контроля в сфере размещения муниципальных заказов, органа,  уполномоченного на ведение реестра муниципальных контрактов и Положения о порядке взаимодействия органа, уполномоченного на осуществление функций по размещению заказов для муниципальных заказчиков муниципального образования "Колпашевский район" и муниципальных заказчиков" (в редакции от 25.12.2009 № 763)</t>
  </si>
  <si>
    <t>Решение Думы Колпашевского района от 26.12.2007 № 409 "Об утверждении Положения о порядке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муниципального образования "Колпашевский район" (в редакции от 27.10.2008 № 557, от 18.06.2009 № 670), постановление Главы Колпашевского района от 08.06.2009 № 517 "О реорганизации муниципального образовательного учреждения дополнительного образования детей "Детская художественная школа" г.Колпашево и муниципального образовательного учреждения дополнительного образования детей "Детская школа искусств"</t>
  </si>
  <si>
    <t>01.07.2007, не установлен</t>
  </si>
  <si>
    <t xml:space="preserve">Решение Думы Колпашевского района от 14.07.2006 № 180 "Об утверждении Положения о создании условий для предоставления транспортных услуг населению и организации транспортного обслуживания населения по маршрутам между поселениями в границах муниципального образования "Колпашевский район"  (в редакции от 29.11.2006, от 27.04.07 № 320, от 15.05.2008 № 477, от 08.09.2009 № 539) </t>
  </si>
  <si>
    <t>Расходы на сопровождение сайта по ведению реестра закупок, реестра контрактов, а также осуществление функций по размещению заказа путем проведения торгов</t>
  </si>
  <si>
    <t>Компенсация расходов по оплате стоимости  проезда и провоза багажа, в пределах РФ, при переезде к новому месту жительства в другую местность, за пределы района</t>
  </si>
  <si>
    <t>Расходы на разработку и реализацию целевой районной программы "Предоставление молодым семьям государственной поддержки на приобретение (строительство) жилья на территории Колпашевского района на 2008 год"</t>
  </si>
  <si>
    <t>Решение Думы Колпашевского района от 06.09.2007 № 360"О районной целевой программе "Предоставление молодым семьям государственной поддержки на приобретение (строительство) жилья на территории Колпашевского района на 2008 год" (в редакции от 24.03.2008 №448)</t>
  </si>
  <si>
    <t xml:space="preserve">п.2-5 Программы </t>
  </si>
  <si>
    <t>28.08.2008-01.10.2008</t>
  </si>
  <si>
    <t>Расходы за счет субсидии на обеспечение жильем молодых семей  на обеспечение специалистов, проживающих в сельской местности (по федеральной целевой программе "Социальное развитие села до 2010 года")</t>
  </si>
  <si>
    <t>Решение Думы Колпашевского района от 29.11.2006 № 236 "Об утверждении Положения о порядке утилизации и переработки твердых бытовых отходов и промышленных отходов III-IV класса опасности и о порядке размещения, обустройства и содержания полигонов и санкционированных объектов в МО "Колпашевский район" (в редакции от 02.07.2009 № 682)</t>
  </si>
  <si>
    <t>2.1.5.</t>
  </si>
  <si>
    <t>п. 2-5</t>
  </si>
  <si>
    <t>01.01.2008, не устанолен</t>
  </si>
  <si>
    <t>Решение Думы Колпашевского района от 25.11.2005 № 17 "О размере,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 для лиц, работающих в учреждениях и организациях, финансируемых из бюджета Колпашевского района и о размере, условиях и порядке предоставления компенсации расходов по оплате стоимости проезда и провоза багажа в пределах РФ  при переезде к новому месту жительства, в другую местность, за пределы района для лиц, работающих в учреждениях и организациях, финансируемых из бюджета Колпашевского района" (в редакции от 31.08.2006 № 193, от 29.06.2007 № 344, от 26.12.2007 № 402, от 28.08.2008 № 529, от 21.09.2009 № 706)</t>
  </si>
  <si>
    <t>Расходы на осуществление отдельных государственных полномочий по предоставлению, переоформлению и изъятию горных отводов для разработки месторождений  и проявлений общераспространенных полезных ископаемых за счет средств субвенции из областного бюджета</t>
  </si>
  <si>
    <t>0404</t>
  </si>
  <si>
    <t>ПРОЕКТ</t>
  </si>
  <si>
    <t>Закон Томской области от 13 декабря 2006 г. N 314-ОЗ "О предоставлении субвенций местным бюджетам на организацию физкультурно-оздоровительной работы с населением по месту жительства"</t>
  </si>
  <si>
    <t>Расходы из резервного фонда финансирования непредвиденных расходов Администрации ТО в соответствии с распоряжением от 14.12.2009 № 50-р-в</t>
  </si>
  <si>
    <t>26.12.2008-31.12.2009</t>
  </si>
  <si>
    <t>31.10.2006, не установлен</t>
  </si>
  <si>
    <t>п.6 Программы</t>
  </si>
  <si>
    <t>Решение Думы Колпашевского района  от 23.07.2008 № 508 "О порядке использования средств субвенции на осуществление государственной функции по составлению (изменению и дополнению) списков кандидатов в присяжные заседатели федеральных судов общей юрисдикции"</t>
  </si>
  <si>
    <t>23.07.2008, не установлен</t>
  </si>
  <si>
    <t>Решение Думы Колпашевского района от 15.05.2008 № 476 "Об утверждении районной целевой программы "Поддержка и развитие малого и среднего предпринимательства в муниципальном образовании " Колпашевский район" на 2008-2012 годы (в редакции от 28.08.2008 № 532, от 08.09.2008 № 543, от 26.12.2008 № 587, от 28.10.2009 № 724)</t>
  </si>
  <si>
    <t>Решение Думы Колпашевского района от 13.02.2009 № 620 "О предоставлении субсидии в 2009 году на возмещение затрат на производство и реализацию молока и молочной продукции" (в редакции от 29.04.2009 № 653, от 28.10.2009 №722)</t>
  </si>
  <si>
    <t xml:space="preserve">Закон Томской области от 13 июня 2007 г. N 112-ОЗ "О реализации государственной политики в сфере культуры и искусства на территории Томской области" </t>
  </si>
  <si>
    <t>ст. 7-10</t>
  </si>
  <si>
    <t>27.06.2007, не установлен</t>
  </si>
  <si>
    <t xml:space="preserve">Закон Томской области от 14 августа 2007 г. N 170-ОЗ "О межбюджетных отношениях в Томской области" </t>
  </si>
  <si>
    <t>ст. 15</t>
  </si>
  <si>
    <t>01.01.2008 - 31.12.2008</t>
  </si>
  <si>
    <t>Гл. II-V Программы</t>
  </si>
  <si>
    <t>ст. 2-3</t>
  </si>
  <si>
    <t>ст. 8,10,11,25</t>
  </si>
  <si>
    <t>16.11.1998, не установлен</t>
  </si>
  <si>
    <t>2.1.15.</t>
  </si>
  <si>
    <t>финансирование муниципальных учреждений</t>
  </si>
  <si>
    <t>2.1.38.</t>
  </si>
  <si>
    <t>п. 3-4 Положения</t>
  </si>
  <si>
    <t>Трудовой кодекс РФ</t>
  </si>
  <si>
    <t>ст. 325,326</t>
  </si>
  <si>
    <t>ст. 33</t>
  </si>
  <si>
    <t>01.02.2002, не установлен</t>
  </si>
  <si>
    <t>14.07.2006, не установлен</t>
  </si>
  <si>
    <t>текущий финансовый год   (2009 год)</t>
  </si>
  <si>
    <t>отчетный  финансовый год (2008 год)</t>
  </si>
  <si>
    <t>Расходы на организацию и содержание мест захоронения отходов</t>
  </si>
  <si>
    <t>0503</t>
  </si>
  <si>
    <t>0702</t>
  </si>
  <si>
    <t>2.1.30.</t>
  </si>
  <si>
    <t>выравнивание уровня бюджетной обеспеченности поселений, входящих в состав муниципального района, за счет средств бюджета муниципального района</t>
  </si>
  <si>
    <t>Решение Думы Колпашевского района от 30.07.2007 № 344 "О порядке финансирования муниципальных общеобразовательных учреждений ( в редакции от 26.12.2007 № 407; от 28.02.2008 № 437; от 23.07.2007 № 509)</t>
  </si>
  <si>
    <t xml:space="preserve">01.01.2008, не установлен </t>
  </si>
  <si>
    <t>гр.16</t>
  </si>
  <si>
    <t>гр.17</t>
  </si>
  <si>
    <t>Решение Думы Колпашевского района от 21.09.2009 № 708 "Об использовании средств иных межбюджетных трансфертов на ремонт и приобретение жилья инвалидам и участникам Великой Отечественной войны 1941-1945 годов", постановление Главы Колпашевского района от 01.10.2009 № 1015 "О порядке расходования средств иных межбюджетных трансфертов на ремонт и приобретение жилья инвалидам и участникам ВОв 1941-1945 годов, указанным в подпункте 1пункта 1 статьи 2 Федерального закона от 12.01.1995 № 5-ФЗ "О ветеранах", за исключением лиц из числа нуждающихся в улучшении жилищных условий и вставших на учет до 1 марта 2005 года"</t>
  </si>
  <si>
    <t>Решение Думы Колпашевского района от 13.02.2009 № 613 "О районной целевой программе "Предоставление  молодым семьям государственной поддержки  на приобретение (строительство) жилья на территории Колпашевского района на 2009-2010 годы"(в редакции от 29.04.2009 № 644, от 02.07.2009 № 679, от 25.12.2009 № 768)</t>
  </si>
  <si>
    <t>Решение Думы Колпашевского районаот 02.07.2009 № 686 "О порядке использования средств бюджета МО "Колпашевский район" на проведение мероприятий по улучшению жилищных условий граждан, проживающих в сельской местности в рамках реализации постановления Администрации Томской области от 18.06.2009 № 106а "О мерах по улучшению жилищных условий граждан, проживающих в сельской местности на территории Томской области"</t>
  </si>
  <si>
    <t>Решение Думы Колпашевского района от 10.12.2008 № 578 "О бюджете муниципального образования  "Колпашевский район" на 2009 год", постановление Главы Колпашевского района от 10.03.2009 № 159 "О Порядке определения объема и предоставления субсидии некоммерческим организациям, не являющимся бюджетными учреждениями в 2009 году (в редакции от 18.03.2009 № 234)</t>
  </si>
  <si>
    <t>10.03.2009, не установлен</t>
  </si>
  <si>
    <t xml:space="preserve">Расходы за счет средств субсидии из резервного фонда финанстрования непредвиденных расходов Администрации ТО в соответствии с распоряжением Администрации Томской области  от 05.05.08 № 11-р-в на оснащение специализированной палаты для обследования и лечения участников войны </t>
  </si>
  <si>
    <t>Решение Думы колпашевского района от 07.12.2009 № 744"О порядке использования субвенции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в муниципальном образовании "Колпашевский район"</t>
  </si>
  <si>
    <t>07.12.2009, не установлен</t>
  </si>
  <si>
    <t>Федеральный закон от 2 марта 2007 г. N 25-ФЗ "О муниципальной службе в Российской Федерации"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</si>
  <si>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</si>
  <si>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</si>
  <si>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 xml:space="preserve">Районный фонд финансовой поддержки поселений в части собственных средств </t>
  </si>
  <si>
    <t>Расходы на предоставление субсидий некоммерческим организациям, не являющимися бюджетными учреждениями</t>
  </si>
  <si>
    <t xml:space="preserve">Закон Томской области от 9 октября 2007 г. N 226-ОЗ "О гарантиях деятельности лиц, замещающих муниципальные должности, а также должности муниципальной службы, замещаемые на основании срочного трудового договора (контракта), в Томской области" </t>
  </si>
  <si>
    <t>ст. 2,4,5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</si>
  <si>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</si>
  <si>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Решение Думы Колпашевского района от 26.12.2007 № 401 "О порядке расходования средств местного бюджета на финансирование проведения муниципальных выборов"</t>
  </si>
  <si>
    <t>Расходы на приобретение автомобилей за счет средств местного бюджета</t>
  </si>
  <si>
    <t>06.03.2006, не установлен</t>
  </si>
  <si>
    <t>0702,  0902</t>
  </si>
  <si>
    <t>Решение Думы Колпашевского района от 29.04.2009 № 657 "О порядке расходования средств на оказание материальной помощи гражданам, осуществляющим газификацию частных домовладений, проживающим на территории г. Колпашево и с. Тогур Колпашевского района"</t>
  </si>
  <si>
    <t>Расходы на приобретение электродвигателя в котельную п.Дальнее</t>
  </si>
  <si>
    <t>Расходы на выплату компенсации транспортных расходов обучающихся в муниципальных общеобразовательных учреждениях</t>
  </si>
  <si>
    <t>п.1 п.п. 1.1</t>
  </si>
  <si>
    <t>21.09.2009-31.12.2009</t>
  </si>
  <si>
    <t>п.5</t>
  </si>
  <si>
    <t xml:space="preserve">17.07.2008, не установлен </t>
  </si>
  <si>
    <t>0903</t>
  </si>
  <si>
    <t>0904</t>
  </si>
  <si>
    <t xml:space="preserve">п.1 </t>
  </si>
  <si>
    <t>Ежемесячное денежное вознаграждение за классное руководство, за счет средств субвенции из областного бюджета</t>
  </si>
  <si>
    <t xml:space="preserve">Расходы на реализацию районной целевой программы  "Поддержка и развитие малого и среднего предпринимательства  в МО "Колпашевский район"на 2008-2012 годы" </t>
  </si>
  <si>
    <t>Закон Томской области от 11 сентября 2007 г. N 188-ОЗ "О наделении органов местного самоуправления государственными полномочиями по обеспечению жилыми помещениями детей-сирот и детей, оставшихся без попечения родителей, а также лиц из их числа, не имеющих</t>
  </si>
  <si>
    <t>2.1.33.</t>
  </si>
  <si>
    <t>01.01.2006 вводится в действие ежегодно</t>
  </si>
  <si>
    <t>ст. 31</t>
  </si>
  <si>
    <t>2.1.26.</t>
  </si>
  <si>
    <t>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</si>
  <si>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>Закон Томской области от 12 января 2007 г. N 29-ОЗ "О референдуме Томской области и местном референдуме"</t>
  </si>
  <si>
    <t>ч.1 ст.28, ч.7,8 ст.44</t>
  </si>
  <si>
    <t>29.01.2007, не установлен</t>
  </si>
  <si>
    <t>2.1.23.</t>
  </si>
  <si>
    <t>участие в предупреждении и ликвидации последствий чрезвычайных ситуаций на территории муниципального района</t>
  </si>
  <si>
    <t>Расходы на возмещение гражданам, ведущим личное подсобное хозяйство, с/х потребительским кооперативам, крестьянским (фермерским)хозяйствам части затрат на уплату процентов по кредитам, полученнымв российских кредитных организациях, и займам, полученнымв с/х кредитных потребительских кооперативах в 2005-2010 годах на срок до 8 лет за счет средств субвенции из областного бюджета, федерального бюджета</t>
  </si>
  <si>
    <t>Расходы на предоставление субсидий  на возмещение затрат по внесению органических удобрений за счет средств субвенции из областного бюджета</t>
  </si>
  <si>
    <t>Расходы на осуществление отдельных государственных полномочий по государственной поддержке с/х производства (предоставление субсидий на поддержку экономически значимой региональной программы развития молочного скотоводства), за счет средств субвенции из федерального бюджета</t>
  </si>
  <si>
    <t>Решение Думы Колпашевского района от 08.10.2005 № 417 "О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района"</t>
  </si>
  <si>
    <t>п. 1-3</t>
  </si>
  <si>
    <t>Решение Думы Колпашевского района от 26.12.2007 № 416 "Об утверждении районной целевой Программы "Комплексные меры противодействия немедецинскому употреблению наркотиков и их незаконному обороту, профилактике пьянства на 2008 - 2010 годы" (в редакции от 13.02.2009 № 611, от 02.07.2009 № 678)</t>
  </si>
  <si>
    <t>Расходы за счет средств субсидии из резервного фонда финансирования непредвиденных расходов Администрации ТО в соответствии с распоряжением Администации ТО от 13.10.2008 № 38-р-в</t>
  </si>
  <si>
    <t>29.02.1993, не установлен</t>
  </si>
  <si>
    <t>ст. 5</t>
  </si>
  <si>
    <t>Расходы на осуществление мероприятий по обеспечению жильем граждан, проживающих в сельской местности по областной целевой программе "Социальное развитие села до 2010 года", за счет средств субсидии из федерального бюджета</t>
  </si>
  <si>
    <t>Решение Думы Колпашевского района от 26.12.2007 № 409 "Об утверждении Положения о порядке управления и распоряжения имуществом, его приватизации и использования доходов от приватизации и использования имущества, находящегося в собственности муниципального образования "Колпашевский район" (в редакции от 27.10.2008 № 557, от 18.06.2009 № 670)</t>
  </si>
  <si>
    <t xml:space="preserve">01.01.08, не установлен         </t>
  </si>
  <si>
    <t>Расходы на осуществление  государственных полномочий по регистрации и учету граждан, имеющих право на получение жилищных субсидий в связи с переселением из районнов Крайнего Севера и приравненных к ним местностей, за счет субвенции из областного бюджета</t>
  </si>
  <si>
    <t>Расходы на переподготовку кадров и повышение квалификации</t>
  </si>
  <si>
    <t>Мероприятия в области занятости населения</t>
  </si>
  <si>
    <t>Закон Томской области от 28.12.2007 № 298-ОЗ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области"</t>
  </si>
  <si>
    <t>01.01.2008, вводится ежегодно ЗТО об областном бюджете на очередной финансовый год</t>
  </si>
  <si>
    <t>Расходы на осуществление отдельных государственных полномочий по организации и осуществлению деятельности административных комиссий в Томской областиза счет средств субвенций из областного бюджета</t>
  </si>
  <si>
    <t>Расходы на осуществление отдельных государственных полномочий по государственной поддержке с/х производства (предоставление субсидий на поддержку экономически значимой региональной программы развития молочного скотоводства), за счет средств субвенции из областного бюджета</t>
  </si>
  <si>
    <t>13.02.2009, 31.12.2009</t>
  </si>
  <si>
    <t xml:space="preserve">01.01.2007-до окончания срока действия ЗТО от 29.12.2005 № 241-ОЗ </t>
  </si>
  <si>
    <t xml:space="preserve">28.04.2008, до окончания срока действия ЗТО от 28.12.2007 № 298-ОЗ </t>
  </si>
  <si>
    <t xml:space="preserve">01.01.2007- до окончания срока действия ЗТО от 13.04.2006 № 73-ОЗ </t>
  </si>
  <si>
    <t xml:space="preserve">01.01.2006-до окончания срока действия ЗТО от 15.12.2004 № 248-ОЗ </t>
  </si>
  <si>
    <t xml:space="preserve">31.05.2006-До окончания срока действия ЗТО от 18.03.2003 № 36-ОЗ </t>
  </si>
  <si>
    <t xml:space="preserve">01.01.2009- до окончания срока действия ЗТО от 28.12.2007 № 298-ОЗ </t>
  </si>
  <si>
    <t>Расходы на приобретение строительных материалов  джля строительства храма Колпашевская церковь Вознесения за счет средств субсидии из резервного фонда ТО от 5.06.2008 № 14-р-в, от 16.06.08 № 15-р-в, от 29.08.2008 № 27-р-в.</t>
  </si>
  <si>
    <t>финансовый год +1
(2010 год)</t>
  </si>
  <si>
    <t>финансовый год +2
(2011 год)</t>
  </si>
  <si>
    <t>опека и попечительство**</t>
  </si>
  <si>
    <t>Расходы на патриотическое воспитание граждан Колпашевского района на 2008 - 2010 годы"</t>
  </si>
  <si>
    <t>15.05.2008-31.12.2012</t>
  </si>
  <si>
    <t>23.05.2008-31.12.2008</t>
  </si>
  <si>
    <t xml:space="preserve">Закон Томской области от 14 мая 2005 г. N 78-ОЗ "О гарантиях и компенсациях за счет средств областного бюджета для лиц, проживающих в местностях, приравненных к районам Крайнего Севера" </t>
  </si>
  <si>
    <t>05.01.1995, не установлен</t>
  </si>
  <si>
    <t>п. 5-9</t>
  </si>
  <si>
    <t>15.05.201 - 31.12.2007</t>
  </si>
  <si>
    <t>п 4.1 - 6.1 Положения</t>
  </si>
  <si>
    <t>п. 4</t>
  </si>
  <si>
    <t xml:space="preserve">Закон Томской области от 19 февраля 2004 г. N 30-ОЗ "Об утверждении областной целевой программы "Социальное развитие села Томской области до 2010 года" </t>
  </si>
  <si>
    <t>01.01.2006 - 31.12.2007</t>
  </si>
  <si>
    <t xml:space="preserve">Расходы на оформление земельных участков, образуемых из невостребованных долей в муниципальную собственность </t>
  </si>
  <si>
    <t>финансовый год +3
(2012 год)</t>
  </si>
  <si>
    <t xml:space="preserve">Расходы на оплату по муниципальному контракту  за проектно-сметную документацию социального дома </t>
  </si>
  <si>
    <t xml:space="preserve">Расходы на оказание услуг по перевозке пассажиров речным транспортом </t>
  </si>
  <si>
    <t>Расходы на приобретение и доставку транспортного средства речного сообщения</t>
  </si>
  <si>
    <t>Решение Думы Колпашевского района от 28.02.2006 № 82 "О вступлении в Совет Муниципальных образований Томской области" (в редакции от 22.12.2006 № 255)</t>
  </si>
  <si>
    <t>28.02.2006, не установлен</t>
  </si>
  <si>
    <t>Расходы на доплаты к ежемесячному денежному вознаграждению за классное руководство в классах с наполняемостью свыше 25 человек, за счет средств субвенции из областного бюджета</t>
  </si>
  <si>
    <t>Расходы на осуществление отдельных государственных полномочий по поддержке с/х производства на развитие и поддержку рынка с/х продукции, сырья и продовольствия (молоко и молочная продукция), за счет средств субвенции из областного бюджета</t>
  </si>
  <si>
    <t>2.1.37.</t>
  </si>
  <si>
    <t>Гл.3, ст.15, п.1, п.п.2</t>
  </si>
  <si>
    <t>Гл.3, ст.15, п.1, п.п.5</t>
  </si>
  <si>
    <t>Решение Думы Колпашевского района  от 28.11.2008 № 381 "О бюджете муниципального образования "Колпашевский район" на 2008 год " (в редакции  от 26.12.2007 № 397, от 28.02.2008 № 435, от 06.03.2008 № 444, от 15.05.2008 № 472, от 27.05.2008 № 480, от 20.06.2008 № 483)</t>
  </si>
  <si>
    <t>организация мероприятий межпоселенческого характера по охране окружающей среды</t>
  </si>
  <si>
    <t>Решение Думы Колпашевского района от 28.08.2008 № 530 "О порядке использования средств бюджета муниципального образования "Колпашевский район" на проведение мероприятий в рамках реализации комплексной программы социально-экономического развития муниципального образования Колпашевский район" на 2008-2012 годы в разделе "Лесозаготовительная отрасль"</t>
  </si>
  <si>
    <t xml:space="preserve">Решение Думы Колпашевского района от 10.12.05 № 34 "Об утверждении Положения о порядке предоставления и финансирования дошкольного образования на территории Колпашевского района" (в редакции от 29.03.06 № 120, от 29.06.06 № 170, от 13.10.06 № 209, от 28.08.2009 № 697) </t>
  </si>
  <si>
    <t>организация и осуществление мероприятий по гражданской обороне, защите населения и территории муниципального района от чрезвычайных ситуаций природного и техногенного характера</t>
  </si>
  <si>
    <t>2.1.6.</t>
  </si>
  <si>
    <t>организация и осуществление мероприятий по мобилизационной подготовке муниципальных предприятий и учреждений, находящихся на межселенных территориях</t>
  </si>
  <si>
    <t>2.1.36.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</si>
  <si>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</si>
  <si>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 xml:space="preserve">п.2-4 Положения </t>
  </si>
  <si>
    <t xml:space="preserve">01.01.2006, не установлен </t>
  </si>
  <si>
    <t xml:space="preserve">п.3-4 Порядка </t>
  </si>
  <si>
    <t xml:space="preserve">16.05.2008, не установлен </t>
  </si>
  <si>
    <t>Решение Думы Колпашевского района от 14.07.2006 № 176 "О финансировании расходов, связанных с размещением заказа на поставку товаров, выполнение работ и оказание услуг для муниципальных нужд" (в редакции от 28.04.2008 № 467)</t>
  </si>
  <si>
    <t>формирование, утверждение, исполнение бюджета муниципального района, контроль за исполнением данного бюджета</t>
  </si>
  <si>
    <t>Мероприятия по организации оздоровительной кампании</t>
  </si>
  <si>
    <t>Расходы на реализацию программы "Развитие физической культуры, спорта и формирование здорового образа жизни детей и подростков Колпашевского района 2006-2008 годов"</t>
  </si>
  <si>
    <t>п. 4-7 программы</t>
  </si>
  <si>
    <t>Организация предоставления дошкольного образования</t>
  </si>
  <si>
    <t>0701</t>
  </si>
  <si>
    <t xml:space="preserve">Расходы на межевание и оценку земельных участков </t>
  </si>
  <si>
    <t xml:space="preserve">Назначение и выплата единовременного пособия при передаче ребенка на воспитание в семью </t>
  </si>
  <si>
    <t>Решение Думы колпашевского района  от 28.01.2008 № 427 "Об установлении порядка назначения и выплаты единовременного пособия при передаче ребенка на воспитание в семью"</t>
  </si>
  <si>
    <t>01.01.2008-31.12.2008</t>
  </si>
  <si>
    <t>Закон Томской области от 17 декабря 2007 г. N 276-ОЗ "О выделении субвенций местным бюджетам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</t>
  </si>
  <si>
    <t>0412</t>
  </si>
  <si>
    <t xml:space="preserve">Расходы на обеспечение газификации домовладений Колпашевского городского поселения  за счет средств субсидии </t>
  </si>
  <si>
    <t>01.01.2002, не указан</t>
  </si>
  <si>
    <t>фактически исполнено</t>
  </si>
  <si>
    <t>гр.0</t>
  </si>
  <si>
    <t>гр.2</t>
  </si>
  <si>
    <t>20.06.2008-01.07.2008</t>
  </si>
  <si>
    <t>1006</t>
  </si>
  <si>
    <t>Расходы на оказание финансовой поддержки в составлении перспективных бизнес-планов в лесозаготовительной и лесоперерабатывающей отрасли</t>
  </si>
  <si>
    <t>Расходы на реализацию  районной  целевой программы "Здоровый ребенок" по охране здоровья детей и подростков, женщин в период беременности на 2007 - 2009 годы на территории МО "Колпашевский район", расходы на разработку и реализацию районной  целевой программы "Здоровый ребенок" по охране здоровья детей и подростков, женщин в период беременности на  2010-2012  годы на территории МО "Колпашевский район"</t>
  </si>
  <si>
    <t>2.1.18.</t>
  </si>
  <si>
    <t>ИТОГО расходные обязательства муниципального района</t>
  </si>
  <si>
    <t>ИТОГО расходные обязательствам муниципальных районов</t>
  </si>
  <si>
    <t>субсидии отражаемые в расходных обязательствах поселений Колпашевского района</t>
  </si>
  <si>
    <t>ВСЕГО</t>
  </si>
  <si>
    <t>"_____</t>
  </si>
  <si>
    <t>" __________________200__г.</t>
  </si>
  <si>
    <t>_____________________________________________</t>
  </si>
  <si>
    <t>_____________________________</t>
  </si>
  <si>
    <t xml:space="preserve"> _________________________________________________________</t>
  </si>
  <si>
    <t>_______________________</t>
  </si>
  <si>
    <t>(подпись)</t>
  </si>
  <si>
    <t>(наименование должности руководителя)</t>
  </si>
  <si>
    <t>(расшифровка подписи)</t>
  </si>
  <si>
    <t>М. П.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</si>
</sst>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</numFmts>
  <fonts count="57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b/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1"/>
    </font>
    <font>
      <sz val="8"/>
      <color indexed="12"/>
      <name val="Times New Roman CYR"/>
      <family val="1"/>
    </font>
    <font>
      <sz val="9"/>
      <color indexed="12"/>
      <name val="Times New Roman CYR"/>
      <family val="1"/>
    </font>
    <font>
      <b/>
      <sz val="8"/>
      <color indexed="12"/>
      <name val="Times New Roman CYR"/>
      <family val="1"/>
    </font>
    <font>
      <sz val="8"/>
      <name val="Arial"/>
      <family val="2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53" applyFill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3" applyFont="1" applyFill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>
      <alignment/>
      <protection/>
    </xf>
    <xf numFmtId="0" fontId="7" fillId="0" borderId="0" xfId="53" applyFont="1" applyFill="1" applyAlignment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wrapText="1"/>
      <protection/>
    </xf>
    <xf numFmtId="0" fontId="9" fillId="0" borderId="10" xfId="0" applyNumberFormat="1" applyFont="1" applyFill="1" applyBorder="1" applyAlignment="1" applyProtection="1">
      <alignment wrapText="1"/>
      <protection/>
    </xf>
    <xf numFmtId="0" fontId="11" fillId="0" borderId="0" xfId="53" applyFont="1" applyFill="1" applyAlignment="1">
      <alignment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>
      <alignment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0" borderId="10" xfId="0" applyNumberFormat="1" applyFont="1" applyFill="1" applyBorder="1" applyAlignment="1" applyProtection="1">
      <alignment vertical="center" wrapText="1" shrinkToFit="1"/>
      <protection locked="0"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" fontId="18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8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12" xfId="0" applyNumberFormat="1" applyFont="1" applyFill="1" applyBorder="1" applyAlignment="1" applyProtection="1">
      <alignment horizontal="center" wrapText="1"/>
      <protection/>
    </xf>
    <xf numFmtId="0" fontId="14" fillId="0" borderId="11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4" fillId="0" borderId="12" xfId="0" applyNumberFormat="1" applyFont="1" applyFill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4" fontId="20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4" fontId="1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8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21" fillId="0" borderId="0" xfId="53" applyNumberFormat="1" applyFont="1" applyFill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NumberFormat="1" applyFont="1" applyFill="1" applyBorder="1" applyAlignment="1" applyProtection="1">
      <alignment wrapText="1"/>
      <protection/>
    </xf>
    <xf numFmtId="4" fontId="15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18" fillId="0" borderId="10" xfId="0" applyNumberFormat="1" applyFont="1" applyFill="1" applyBorder="1" applyAlignment="1" applyProtection="1">
      <alignment vertical="center" wrapText="1" shrinkToFit="1"/>
      <protection locked="0"/>
    </xf>
    <xf numFmtId="4" fontId="15" fillId="0" borderId="10" xfId="0" applyNumberFormat="1" applyFont="1" applyFill="1" applyBorder="1" applyAlignment="1" applyProtection="1">
      <alignment vertical="center" wrapText="1" shrinkToFit="1"/>
      <protection locked="0"/>
    </xf>
    <xf numFmtId="4" fontId="14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4" fontId="15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0" borderId="10" xfId="0" applyNumberFormat="1" applyFont="1" applyFill="1" applyBorder="1" applyAlignment="1" applyProtection="1">
      <alignment wrapText="1" shrinkToFit="1"/>
      <protection locked="0"/>
    </xf>
    <xf numFmtId="14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0" xfId="53" applyNumberFormat="1" applyFill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14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3" applyFont="1" applyFill="1">
      <alignment/>
      <protection/>
    </xf>
    <xf numFmtId="14" fontId="1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0" xfId="53" applyNumberFormat="1" applyFont="1" applyFill="1">
      <alignment/>
      <protection/>
    </xf>
    <xf numFmtId="4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22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3" applyFont="1" applyFill="1">
      <alignment/>
      <protection/>
    </xf>
    <xf numFmtId="4" fontId="22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" fontId="18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18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" fontId="1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8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8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8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7" fillId="0" borderId="1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1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4" fontId="1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" fontId="15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1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4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14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14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9" fillId="0" borderId="13" xfId="0" applyNumberFormat="1" applyFont="1" applyFill="1" applyBorder="1" applyAlignment="1" applyProtection="1">
      <alignment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4" fontId="1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15" fillId="0" borderId="12" xfId="0" applyNumberFormat="1" applyFont="1" applyFill="1" applyBorder="1" applyAlignment="1" applyProtection="1">
      <alignment vertical="center" wrapText="1" shrinkToFit="1"/>
      <protection locked="0"/>
    </xf>
    <xf numFmtId="4" fontId="15" fillId="0" borderId="11" xfId="0" applyNumberFormat="1" applyFont="1" applyFill="1" applyBorder="1" applyAlignment="1" applyProtection="1">
      <alignment vertical="center" wrapText="1" shrinkToFit="1"/>
      <protection locked="0"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11" fillId="0" borderId="11" xfId="0" applyNumberFormat="1" applyFont="1" applyFill="1" applyBorder="1" applyAlignment="1" applyProtection="1">
      <alignment horizont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1" fillId="0" borderId="0" xfId="53" applyFont="1" applyFill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4" fontId="14" fillId="0" borderId="10" xfId="0" applyNumberFormat="1" applyFont="1" applyFill="1" applyBorder="1" applyAlignment="1" applyProtection="1">
      <alignment vertical="top"/>
      <protection/>
    </xf>
    <xf numFmtId="4" fontId="15" fillId="0" borderId="10" xfId="53" applyNumberFormat="1" applyFont="1" applyFill="1" applyBorder="1">
      <alignment/>
      <protection/>
    </xf>
    <xf numFmtId="0" fontId="7" fillId="0" borderId="10" xfId="53" applyFont="1" applyFill="1" applyBorder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27"/>
  <sheetViews>
    <sheetView tabSelected="1" zoomScalePageLayoutView="0" workbookViewId="0" topLeftCell="C1">
      <selection activeCell="M4" sqref="M4"/>
    </sheetView>
  </sheetViews>
  <sheetFormatPr defaultColWidth="9.00390625" defaultRowHeight="12.75"/>
  <cols>
    <col min="1" max="1" width="5.625" style="1" customWidth="1"/>
    <col min="2" max="2" width="36.25390625" style="1" customWidth="1"/>
    <col min="3" max="3" width="0.12890625" style="1" customWidth="1"/>
    <col min="4" max="4" width="4.75390625" style="1" customWidth="1"/>
    <col min="5" max="5" width="19.375" style="1" hidden="1" customWidth="1"/>
    <col min="6" max="6" width="3.875" style="1" hidden="1" customWidth="1"/>
    <col min="7" max="7" width="8.25390625" style="1" hidden="1" customWidth="1"/>
    <col min="8" max="8" width="24.875" style="1" hidden="1" customWidth="1"/>
    <col min="9" max="9" width="4.125" style="1" hidden="1" customWidth="1"/>
    <col min="10" max="10" width="2.125" style="1" hidden="1" customWidth="1"/>
    <col min="11" max="11" width="43.375" style="1" customWidth="1"/>
    <col min="12" max="12" width="6.625" style="1" customWidth="1"/>
    <col min="13" max="13" width="9.875" style="1" customWidth="1"/>
    <col min="14" max="14" width="13.00390625" style="1" customWidth="1"/>
    <col min="15" max="15" width="12.00390625" style="1" customWidth="1"/>
    <col min="16" max="16" width="11.625" style="1" customWidth="1"/>
    <col min="17" max="17" width="11.375" style="1" customWidth="1"/>
    <col min="18" max="18" width="11.625" style="1" customWidth="1"/>
    <col min="19" max="19" width="11.75390625" style="1" hidden="1" customWidth="1"/>
    <col min="20" max="16384" width="9.125" style="1" customWidth="1"/>
  </cols>
  <sheetData>
    <row r="1" spans="1:19" ht="37.5" customHeight="1">
      <c r="A1" s="253" t="s">
        <v>500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136"/>
    </row>
    <row r="2" spans="1:19" s="3" customFormat="1" ht="9" customHeight="1" hidden="1">
      <c r="A2" s="234" t="s">
        <v>437</v>
      </c>
      <c r="B2" s="234"/>
      <c r="C2" s="234"/>
      <c r="D2" s="234" t="s">
        <v>438</v>
      </c>
      <c r="E2" s="231"/>
      <c r="F2" s="232"/>
      <c r="G2" s="232"/>
      <c r="H2" s="232"/>
      <c r="I2" s="232"/>
      <c r="J2" s="232"/>
      <c r="K2" s="232"/>
      <c r="L2" s="232"/>
      <c r="M2" s="233"/>
      <c r="N2" s="231"/>
      <c r="O2" s="232"/>
      <c r="P2" s="232"/>
      <c r="Q2" s="232"/>
      <c r="R2" s="233"/>
      <c r="S2" s="137"/>
    </row>
    <row r="3" spans="1:19" s="3" customFormat="1" ht="33" customHeight="1">
      <c r="A3" s="234"/>
      <c r="B3" s="234"/>
      <c r="C3" s="234"/>
      <c r="D3" s="234"/>
      <c r="E3" s="231" t="s">
        <v>597</v>
      </c>
      <c r="F3" s="232"/>
      <c r="G3" s="233"/>
      <c r="H3" s="231" t="s">
        <v>598</v>
      </c>
      <c r="I3" s="232"/>
      <c r="J3" s="233"/>
      <c r="K3" s="231" t="s">
        <v>60</v>
      </c>
      <c r="L3" s="232"/>
      <c r="M3" s="233"/>
      <c r="N3" s="231" t="s">
        <v>578</v>
      </c>
      <c r="O3" s="233"/>
      <c r="P3" s="180" t="s">
        <v>577</v>
      </c>
      <c r="Q3" s="231" t="s">
        <v>61</v>
      </c>
      <c r="R3" s="236"/>
      <c r="S3" s="138"/>
    </row>
    <row r="4" spans="1:19" s="3" customFormat="1" ht="92.25" customHeight="1">
      <c r="A4" s="234"/>
      <c r="B4" s="234"/>
      <c r="C4" s="234"/>
      <c r="D4" s="234"/>
      <c r="E4" s="2" t="s">
        <v>62</v>
      </c>
      <c r="F4" s="2" t="s">
        <v>226</v>
      </c>
      <c r="G4" s="2" t="s">
        <v>227</v>
      </c>
      <c r="H4" s="2" t="s">
        <v>62</v>
      </c>
      <c r="I4" s="2" t="s">
        <v>226</v>
      </c>
      <c r="J4" s="2" t="s">
        <v>227</v>
      </c>
      <c r="K4" s="2" t="s">
        <v>62</v>
      </c>
      <c r="L4" s="2" t="s">
        <v>226</v>
      </c>
      <c r="M4" s="2" t="s">
        <v>227</v>
      </c>
      <c r="N4" s="2" t="s">
        <v>228</v>
      </c>
      <c r="O4" s="2" t="s">
        <v>712</v>
      </c>
      <c r="P4" s="237"/>
      <c r="Q4" s="2" t="s">
        <v>658</v>
      </c>
      <c r="R4" s="2" t="s">
        <v>659</v>
      </c>
      <c r="S4" s="2" t="s">
        <v>673</v>
      </c>
    </row>
    <row r="5" spans="1:19" s="3" customFormat="1" ht="12.75" customHeight="1">
      <c r="A5" s="2" t="s">
        <v>713</v>
      </c>
      <c r="B5" s="2"/>
      <c r="C5" s="2" t="s">
        <v>714</v>
      </c>
      <c r="D5" s="2" t="s">
        <v>327</v>
      </c>
      <c r="E5" s="2" t="s">
        <v>328</v>
      </c>
      <c r="F5" s="2" t="s">
        <v>329</v>
      </c>
      <c r="G5" s="2" t="s">
        <v>330</v>
      </c>
      <c r="H5" s="2" t="s">
        <v>331</v>
      </c>
      <c r="I5" s="2" t="s">
        <v>332</v>
      </c>
      <c r="J5" s="2" t="s">
        <v>333</v>
      </c>
      <c r="K5" s="2" t="s">
        <v>334</v>
      </c>
      <c r="L5" s="2" t="s">
        <v>335</v>
      </c>
      <c r="M5" s="2" t="s">
        <v>336</v>
      </c>
      <c r="N5" s="2" t="s">
        <v>501</v>
      </c>
      <c r="O5" s="2" t="s">
        <v>502</v>
      </c>
      <c r="P5" s="2" t="s">
        <v>503</v>
      </c>
      <c r="Q5" s="2" t="s">
        <v>586</v>
      </c>
      <c r="R5" s="2" t="s">
        <v>587</v>
      </c>
      <c r="S5" s="2" t="s">
        <v>9</v>
      </c>
    </row>
    <row r="6" spans="1:19" s="3" customFormat="1" ht="24" customHeight="1">
      <c r="A6" s="58" t="s">
        <v>12</v>
      </c>
      <c r="B6" s="27" t="s">
        <v>13</v>
      </c>
      <c r="C6" s="4"/>
      <c r="D6" s="7"/>
      <c r="E6" s="8"/>
      <c r="F6" s="7"/>
      <c r="G6" s="7"/>
      <c r="H6" s="7"/>
      <c r="I6" s="129"/>
      <c r="J6" s="129"/>
      <c r="K6" s="129"/>
      <c r="L6" s="129"/>
      <c r="M6" s="129"/>
      <c r="N6" s="70"/>
      <c r="O6" s="70"/>
      <c r="P6" s="70"/>
      <c r="Q6" s="70"/>
      <c r="R6" s="70"/>
      <c r="S6" s="70"/>
    </row>
    <row r="7" spans="1:19" s="3" customFormat="1" ht="29.25" customHeight="1">
      <c r="A7" s="58" t="s">
        <v>248</v>
      </c>
      <c r="B7" s="27" t="s">
        <v>0</v>
      </c>
      <c r="C7" s="4"/>
      <c r="D7" s="6"/>
      <c r="E7" s="8"/>
      <c r="F7" s="7"/>
      <c r="G7" s="7"/>
      <c r="H7" s="7"/>
      <c r="I7" s="129"/>
      <c r="J7" s="129"/>
      <c r="K7" s="129"/>
      <c r="L7" s="129"/>
      <c r="M7" s="129"/>
      <c r="N7" s="75">
        <f aca="true" t="shared" si="0" ref="N7:S7">N8+N25+N30+N33+N34+N38+N46+N51+N54+N61+N66+N105+N131+N136+N139+N143+N145+N151+N156+N161</f>
        <v>418242159.05</v>
      </c>
      <c r="O7" s="75">
        <f t="shared" si="0"/>
        <v>416047235.28000003</v>
      </c>
      <c r="P7" s="75">
        <f t="shared" si="0"/>
        <v>394612792.38000005</v>
      </c>
      <c r="Q7" s="75">
        <f t="shared" si="0"/>
        <v>371104600</v>
      </c>
      <c r="R7" s="75">
        <f t="shared" si="0"/>
        <v>393011500</v>
      </c>
      <c r="S7" s="72">
        <f t="shared" si="0"/>
        <v>414930300</v>
      </c>
    </row>
    <row r="8" spans="1:19" s="3" customFormat="1" ht="27" customHeight="1">
      <c r="A8" s="58" t="s">
        <v>266</v>
      </c>
      <c r="B8" s="27" t="s">
        <v>229</v>
      </c>
      <c r="C8" s="4"/>
      <c r="D8" s="6"/>
      <c r="E8" s="8"/>
      <c r="F8" s="8"/>
      <c r="G8" s="7"/>
      <c r="H8" s="7"/>
      <c r="I8" s="129"/>
      <c r="J8" s="129"/>
      <c r="K8" s="129"/>
      <c r="L8" s="129"/>
      <c r="M8" s="129"/>
      <c r="N8" s="74">
        <f aca="true" t="shared" si="1" ref="N8:S8">SUM(N9:N24)</f>
        <v>70897696.56</v>
      </c>
      <c r="O8" s="74">
        <f t="shared" si="1"/>
        <v>70565236.2</v>
      </c>
      <c r="P8" s="74">
        <f t="shared" si="1"/>
        <v>51372106.6</v>
      </c>
      <c r="Q8" s="74">
        <f t="shared" si="1"/>
        <v>63925000</v>
      </c>
      <c r="R8" s="74">
        <f t="shared" si="1"/>
        <v>70029500</v>
      </c>
      <c r="S8" s="74">
        <f t="shared" si="1"/>
        <v>76118000</v>
      </c>
    </row>
    <row r="9" spans="1:19" s="11" customFormat="1" ht="26.25" customHeight="1">
      <c r="A9" s="59"/>
      <c r="B9" s="9" t="s">
        <v>192</v>
      </c>
      <c r="C9" s="13"/>
      <c r="D9" s="45" t="s">
        <v>193</v>
      </c>
      <c r="E9" s="28" t="s">
        <v>254</v>
      </c>
      <c r="F9" s="28" t="s">
        <v>104</v>
      </c>
      <c r="G9" s="35" t="s">
        <v>446</v>
      </c>
      <c r="H9" s="28"/>
      <c r="I9" s="43"/>
      <c r="J9" s="43"/>
      <c r="K9" s="43" t="s">
        <v>343</v>
      </c>
      <c r="L9" s="43"/>
      <c r="M9" s="43"/>
      <c r="N9" s="75">
        <f>1377600+323230</f>
        <v>1700830</v>
      </c>
      <c r="O9" s="75">
        <f>1374623.4+323210.21</f>
        <v>1697833.6099999999</v>
      </c>
      <c r="P9" s="75">
        <f>55521+1607179</f>
        <v>1662700</v>
      </c>
      <c r="Q9" s="75">
        <f>160000+1417000</f>
        <v>1577000</v>
      </c>
      <c r="R9" s="75">
        <v>1714000</v>
      </c>
      <c r="S9" s="72">
        <v>1925000</v>
      </c>
    </row>
    <row r="10" spans="1:19" s="11" customFormat="1" ht="15" customHeight="1">
      <c r="A10" s="60"/>
      <c r="B10" s="212" t="s">
        <v>447</v>
      </c>
      <c r="C10" s="29"/>
      <c r="D10" s="40" t="s">
        <v>470</v>
      </c>
      <c r="E10" s="21" t="s">
        <v>254</v>
      </c>
      <c r="F10" s="21" t="s">
        <v>104</v>
      </c>
      <c r="G10" s="82" t="s">
        <v>446</v>
      </c>
      <c r="H10" s="21" t="s">
        <v>428</v>
      </c>
      <c r="I10" s="121" t="s">
        <v>32</v>
      </c>
      <c r="J10" s="121" t="s">
        <v>473</v>
      </c>
      <c r="K10" s="182" t="s">
        <v>241</v>
      </c>
      <c r="L10" s="182" t="s">
        <v>693</v>
      </c>
      <c r="M10" s="182" t="s">
        <v>694</v>
      </c>
      <c r="N10" s="104">
        <v>1497500</v>
      </c>
      <c r="O10" s="104">
        <v>1497467.72</v>
      </c>
      <c r="P10" s="104">
        <v>1627700</v>
      </c>
      <c r="Q10" s="104">
        <v>1566000</v>
      </c>
      <c r="R10" s="104">
        <v>1919000</v>
      </c>
      <c r="S10" s="73">
        <v>1919000</v>
      </c>
    </row>
    <row r="11" spans="1:19" s="11" customFormat="1" ht="15" customHeight="1">
      <c r="A11" s="218"/>
      <c r="B11" s="214"/>
      <c r="C11" s="210"/>
      <c r="D11" s="47" t="s">
        <v>448</v>
      </c>
      <c r="E11" s="184" t="s">
        <v>596</v>
      </c>
      <c r="F11" s="184" t="s">
        <v>311</v>
      </c>
      <c r="G11" s="238" t="s">
        <v>270</v>
      </c>
      <c r="H11" s="22" t="s">
        <v>144</v>
      </c>
      <c r="I11" s="31" t="s">
        <v>639</v>
      </c>
      <c r="J11" s="31" t="s">
        <v>473</v>
      </c>
      <c r="K11" s="197"/>
      <c r="L11" s="197"/>
      <c r="M11" s="197"/>
      <c r="N11" s="112">
        <v>36812261</v>
      </c>
      <c r="O11" s="112">
        <v>36799327.77</v>
      </c>
      <c r="P11" s="112">
        <v>32229389.59</v>
      </c>
      <c r="Q11" s="112">
        <v>33592000</v>
      </c>
      <c r="R11" s="112">
        <f>36821000+1000000-1500000</f>
        <v>36321000</v>
      </c>
      <c r="S11" s="112">
        <f>37500000+3000000</f>
        <v>40500000</v>
      </c>
    </row>
    <row r="12" spans="1:19" s="11" customFormat="1" ht="12" customHeight="1">
      <c r="A12" s="219"/>
      <c r="B12" s="213"/>
      <c r="C12" s="209"/>
      <c r="D12" s="41" t="s">
        <v>304</v>
      </c>
      <c r="E12" s="185"/>
      <c r="F12" s="185"/>
      <c r="G12" s="239"/>
      <c r="H12" s="15" t="s">
        <v>601</v>
      </c>
      <c r="I12" s="123" t="s">
        <v>602</v>
      </c>
      <c r="J12" s="123" t="s">
        <v>473</v>
      </c>
      <c r="K12" s="183"/>
      <c r="L12" s="183"/>
      <c r="M12" s="183"/>
      <c r="N12" s="102">
        <v>972936.36</v>
      </c>
      <c r="O12" s="102">
        <v>972936.36</v>
      </c>
      <c r="P12" s="102">
        <v>0</v>
      </c>
      <c r="Q12" s="102">
        <v>0</v>
      </c>
      <c r="R12" s="102">
        <v>0</v>
      </c>
      <c r="S12" s="103">
        <v>0</v>
      </c>
    </row>
    <row r="13" spans="1:19" s="11" customFormat="1" ht="34.5" customHeight="1">
      <c r="A13" s="65"/>
      <c r="B13" s="20" t="s">
        <v>109</v>
      </c>
      <c r="C13" s="14"/>
      <c r="D13" s="45" t="s">
        <v>448</v>
      </c>
      <c r="E13" s="28"/>
      <c r="F13" s="28"/>
      <c r="G13" s="35"/>
      <c r="H13" s="28"/>
      <c r="I13" s="43"/>
      <c r="J13" s="43"/>
      <c r="K13" s="43" t="s">
        <v>548</v>
      </c>
      <c r="L13" s="43"/>
      <c r="M13" s="43"/>
      <c r="N13" s="102">
        <v>0</v>
      </c>
      <c r="O13" s="102">
        <v>0</v>
      </c>
      <c r="P13" s="102">
        <v>0</v>
      </c>
      <c r="Q13" s="102">
        <v>50000</v>
      </c>
      <c r="R13" s="102">
        <v>54000</v>
      </c>
      <c r="S13" s="103">
        <v>58000</v>
      </c>
    </row>
    <row r="14" spans="1:19" s="11" customFormat="1" ht="186.75" customHeight="1">
      <c r="A14" s="65"/>
      <c r="B14" s="9" t="s">
        <v>535</v>
      </c>
      <c r="C14" s="13"/>
      <c r="D14" s="45" t="s">
        <v>304</v>
      </c>
      <c r="E14" s="28"/>
      <c r="F14" s="28"/>
      <c r="G14" s="35"/>
      <c r="H14" s="28"/>
      <c r="I14" s="43"/>
      <c r="J14" s="43"/>
      <c r="K14" s="43" t="s">
        <v>545</v>
      </c>
      <c r="L14" s="43" t="s">
        <v>31</v>
      </c>
      <c r="M14" s="43" t="s">
        <v>694</v>
      </c>
      <c r="N14" s="75">
        <v>0</v>
      </c>
      <c r="O14" s="75">
        <v>0</v>
      </c>
      <c r="P14" s="75">
        <v>0</v>
      </c>
      <c r="Q14" s="102">
        <v>0</v>
      </c>
      <c r="R14" s="102">
        <v>109000</v>
      </c>
      <c r="S14" s="103">
        <v>117000</v>
      </c>
    </row>
    <row r="15" spans="1:19" s="11" customFormat="1" ht="32.25" customHeight="1">
      <c r="A15" s="65"/>
      <c r="B15" s="20" t="s">
        <v>215</v>
      </c>
      <c r="C15" s="14"/>
      <c r="D15" s="204" t="s">
        <v>304</v>
      </c>
      <c r="E15" s="99"/>
      <c r="F15" s="99"/>
      <c r="G15" s="100"/>
      <c r="H15" s="15"/>
      <c r="I15" s="123"/>
      <c r="J15" s="123"/>
      <c r="K15" s="197" t="s">
        <v>529</v>
      </c>
      <c r="L15" s="197" t="s">
        <v>611</v>
      </c>
      <c r="M15" s="197" t="s">
        <v>612</v>
      </c>
      <c r="N15" s="102">
        <v>0</v>
      </c>
      <c r="O15" s="102">
        <v>0</v>
      </c>
      <c r="P15" s="102">
        <v>1450400</v>
      </c>
      <c r="Q15" s="102">
        <v>0</v>
      </c>
      <c r="R15" s="102">
        <v>0</v>
      </c>
      <c r="S15" s="103">
        <v>0</v>
      </c>
    </row>
    <row r="16" spans="1:19" s="11" customFormat="1" ht="30.75" customHeight="1">
      <c r="A16" s="65"/>
      <c r="B16" s="20" t="s">
        <v>605</v>
      </c>
      <c r="C16" s="14"/>
      <c r="D16" s="205"/>
      <c r="E16" s="99"/>
      <c r="F16" s="99"/>
      <c r="G16" s="100"/>
      <c r="H16" s="15"/>
      <c r="I16" s="123"/>
      <c r="J16" s="123"/>
      <c r="K16" s="183"/>
      <c r="L16" s="183"/>
      <c r="M16" s="183"/>
      <c r="N16" s="102">
        <v>0</v>
      </c>
      <c r="O16" s="102">
        <v>0</v>
      </c>
      <c r="P16" s="102">
        <v>238600</v>
      </c>
      <c r="Q16" s="102">
        <v>0</v>
      </c>
      <c r="R16" s="102">
        <v>0</v>
      </c>
      <c r="S16" s="103">
        <v>0</v>
      </c>
    </row>
    <row r="17" spans="1:19" s="11" customFormat="1" ht="64.5" customHeight="1">
      <c r="A17" s="59"/>
      <c r="B17" s="20" t="s">
        <v>644</v>
      </c>
      <c r="C17" s="13"/>
      <c r="D17" s="41" t="s">
        <v>448</v>
      </c>
      <c r="E17" s="44" t="s">
        <v>254</v>
      </c>
      <c r="F17" s="44" t="s">
        <v>104</v>
      </c>
      <c r="G17" s="26" t="s">
        <v>446</v>
      </c>
      <c r="H17" s="15" t="s">
        <v>428</v>
      </c>
      <c r="I17" s="123" t="s">
        <v>252</v>
      </c>
      <c r="J17" s="123" t="s">
        <v>253</v>
      </c>
      <c r="K17" s="123" t="s">
        <v>634</v>
      </c>
      <c r="L17" s="123" t="s">
        <v>635</v>
      </c>
      <c r="M17" s="123" t="s">
        <v>253</v>
      </c>
      <c r="N17" s="75">
        <v>324033</v>
      </c>
      <c r="O17" s="75">
        <v>320235</v>
      </c>
      <c r="P17" s="75">
        <v>163800</v>
      </c>
      <c r="Q17" s="75">
        <v>182000</v>
      </c>
      <c r="R17" s="102">
        <v>640000</v>
      </c>
      <c r="S17" s="103">
        <v>720000</v>
      </c>
    </row>
    <row r="18" spans="1:19" s="11" customFormat="1" ht="38.25" customHeight="1">
      <c r="A18" s="59"/>
      <c r="B18" s="20" t="s">
        <v>307</v>
      </c>
      <c r="C18" s="13"/>
      <c r="D18" s="41" t="s">
        <v>304</v>
      </c>
      <c r="E18" s="15" t="s">
        <v>254</v>
      </c>
      <c r="F18" s="15" t="s">
        <v>104</v>
      </c>
      <c r="G18" s="25" t="s">
        <v>446</v>
      </c>
      <c r="H18" s="15"/>
      <c r="I18" s="123"/>
      <c r="J18" s="123"/>
      <c r="K18" s="123" t="s">
        <v>677</v>
      </c>
      <c r="L18" s="123" t="s">
        <v>449</v>
      </c>
      <c r="M18" s="123" t="s">
        <v>678</v>
      </c>
      <c r="N18" s="75">
        <v>118910</v>
      </c>
      <c r="O18" s="75">
        <v>118910</v>
      </c>
      <c r="P18" s="75">
        <v>126280</v>
      </c>
      <c r="Q18" s="75">
        <v>143000</v>
      </c>
      <c r="R18" s="75">
        <v>155000</v>
      </c>
      <c r="S18" s="72">
        <v>167000</v>
      </c>
    </row>
    <row r="19" spans="1:19" s="11" customFormat="1" ht="60" customHeight="1">
      <c r="A19" s="217"/>
      <c r="B19" s="214" t="s">
        <v>490</v>
      </c>
      <c r="C19" s="210"/>
      <c r="D19" s="204" t="s">
        <v>309</v>
      </c>
      <c r="E19" s="22" t="s">
        <v>93</v>
      </c>
      <c r="F19" s="22" t="s">
        <v>95</v>
      </c>
      <c r="G19" s="22" t="s">
        <v>94</v>
      </c>
      <c r="H19" s="22" t="s">
        <v>428</v>
      </c>
      <c r="I19" s="31" t="s">
        <v>252</v>
      </c>
      <c r="J19" s="31" t="s">
        <v>253</v>
      </c>
      <c r="K19" s="197" t="s">
        <v>175</v>
      </c>
      <c r="L19" s="197" t="s">
        <v>176</v>
      </c>
      <c r="M19" s="197" t="s">
        <v>177</v>
      </c>
      <c r="N19" s="178">
        <v>12071226.2</v>
      </c>
      <c r="O19" s="189">
        <v>12070829.27</v>
      </c>
      <c r="P19" s="235">
        <v>11494312.04</v>
      </c>
      <c r="Q19" s="235">
        <v>11341000</v>
      </c>
      <c r="R19" s="235">
        <f>12520000-222500</f>
        <v>12297500</v>
      </c>
      <c r="S19" s="191">
        <v>12630000</v>
      </c>
    </row>
    <row r="20" spans="1:19" s="11" customFormat="1" ht="51" customHeight="1">
      <c r="A20" s="219"/>
      <c r="B20" s="213"/>
      <c r="C20" s="209"/>
      <c r="D20" s="205"/>
      <c r="E20" s="15" t="s">
        <v>474</v>
      </c>
      <c r="F20" s="15" t="s">
        <v>96</v>
      </c>
      <c r="G20" s="15" t="s">
        <v>476</v>
      </c>
      <c r="H20" s="15" t="s">
        <v>489</v>
      </c>
      <c r="I20" s="123" t="s">
        <v>97</v>
      </c>
      <c r="J20" s="123" t="s">
        <v>98</v>
      </c>
      <c r="K20" s="183"/>
      <c r="L20" s="183"/>
      <c r="M20" s="183"/>
      <c r="N20" s="179"/>
      <c r="O20" s="190"/>
      <c r="P20" s="179"/>
      <c r="Q20" s="179"/>
      <c r="R20" s="179"/>
      <c r="S20" s="192"/>
    </row>
    <row r="21" spans="1:19" s="11" customFormat="1" ht="36" customHeight="1">
      <c r="A21" s="65"/>
      <c r="B21" s="20" t="s">
        <v>466</v>
      </c>
      <c r="C21" s="14"/>
      <c r="D21" s="41" t="s">
        <v>309</v>
      </c>
      <c r="E21" s="15"/>
      <c r="F21" s="15"/>
      <c r="G21" s="99"/>
      <c r="H21" s="15"/>
      <c r="I21" s="123"/>
      <c r="J21" s="123"/>
      <c r="K21" s="123" t="s">
        <v>548</v>
      </c>
      <c r="L21" s="123"/>
      <c r="M21" s="123"/>
      <c r="N21" s="102">
        <v>0</v>
      </c>
      <c r="O21" s="102">
        <v>0</v>
      </c>
      <c r="P21" s="102">
        <v>0</v>
      </c>
      <c r="Q21" s="102">
        <v>80000</v>
      </c>
      <c r="R21" s="102">
        <f>115000-28000</f>
        <v>87000</v>
      </c>
      <c r="S21" s="103">
        <f>124000-30000</f>
        <v>94000</v>
      </c>
    </row>
    <row r="22" spans="1:19" s="11" customFormat="1" ht="65.25" customHeight="1">
      <c r="A22" s="59"/>
      <c r="B22" s="20" t="s">
        <v>21</v>
      </c>
      <c r="C22" s="13"/>
      <c r="D22" s="41" t="s">
        <v>22</v>
      </c>
      <c r="E22" s="15" t="s">
        <v>254</v>
      </c>
      <c r="F22" s="15" t="s">
        <v>104</v>
      </c>
      <c r="G22" s="26" t="s">
        <v>446</v>
      </c>
      <c r="H22" s="15"/>
      <c r="I22" s="123"/>
      <c r="J22" s="123"/>
      <c r="K22" s="123" t="s">
        <v>76</v>
      </c>
      <c r="L22" s="123" t="s">
        <v>695</v>
      </c>
      <c r="M22" s="123" t="s">
        <v>696</v>
      </c>
      <c r="N22" s="75">
        <f>13481076.23+274923.77</f>
        <v>13756000</v>
      </c>
      <c r="O22" s="75">
        <v>13477665.92</v>
      </c>
      <c r="P22" s="75">
        <f>14915.2+2272661.6</f>
        <v>2287576.8000000003</v>
      </c>
      <c r="Q22" s="75">
        <v>11469000</v>
      </c>
      <c r="R22" s="75">
        <v>12467000</v>
      </c>
      <c r="S22" s="75">
        <v>13402000</v>
      </c>
    </row>
    <row r="23" spans="1:19" s="11" customFormat="1" ht="64.5" customHeight="1">
      <c r="A23" s="217"/>
      <c r="B23" s="212" t="s">
        <v>163</v>
      </c>
      <c r="C23" s="208"/>
      <c r="D23" s="203" t="s">
        <v>304</v>
      </c>
      <c r="E23" s="22" t="s">
        <v>572</v>
      </c>
      <c r="F23" s="22" t="s">
        <v>573</v>
      </c>
      <c r="G23" s="22" t="s">
        <v>575</v>
      </c>
      <c r="H23" s="186" t="s">
        <v>664</v>
      </c>
      <c r="I23" s="182" t="s">
        <v>639</v>
      </c>
      <c r="J23" s="182" t="s">
        <v>306</v>
      </c>
      <c r="K23" s="182" t="s">
        <v>405</v>
      </c>
      <c r="L23" s="182" t="s">
        <v>571</v>
      </c>
      <c r="M23" s="182" t="s">
        <v>253</v>
      </c>
      <c r="N23" s="178">
        <f>3610030.55+33969.45</f>
        <v>3644000</v>
      </c>
      <c r="O23" s="189">
        <v>3610030.55</v>
      </c>
      <c r="P23" s="178">
        <v>91348.17</v>
      </c>
      <c r="Q23" s="178">
        <v>3925000</v>
      </c>
      <c r="R23" s="178">
        <v>4266000</v>
      </c>
      <c r="S23" s="193">
        <v>4586000</v>
      </c>
    </row>
    <row r="24" spans="1:19" s="11" customFormat="1" ht="117.75" customHeight="1">
      <c r="A24" s="219"/>
      <c r="B24" s="213"/>
      <c r="C24" s="209"/>
      <c r="D24" s="205"/>
      <c r="E24" s="15" t="s">
        <v>40</v>
      </c>
      <c r="F24" s="15" t="s">
        <v>574</v>
      </c>
      <c r="G24" s="15" t="s">
        <v>638</v>
      </c>
      <c r="H24" s="185"/>
      <c r="I24" s="183"/>
      <c r="J24" s="183"/>
      <c r="K24" s="183"/>
      <c r="L24" s="183"/>
      <c r="M24" s="183"/>
      <c r="N24" s="179"/>
      <c r="O24" s="190"/>
      <c r="P24" s="179"/>
      <c r="Q24" s="179"/>
      <c r="R24" s="179"/>
      <c r="S24" s="192"/>
    </row>
    <row r="25" spans="1:19" s="3" customFormat="1" ht="25.5">
      <c r="A25" s="58" t="s">
        <v>472</v>
      </c>
      <c r="B25" s="55" t="s">
        <v>569</v>
      </c>
      <c r="C25" s="4"/>
      <c r="D25" s="48"/>
      <c r="E25" s="28"/>
      <c r="F25" s="28"/>
      <c r="G25" s="28"/>
      <c r="H25" s="28"/>
      <c r="I25" s="43"/>
      <c r="J25" s="43"/>
      <c r="K25" s="43"/>
      <c r="L25" s="43"/>
      <c r="M25" s="43"/>
      <c r="N25" s="74">
        <f>N26+N27</f>
        <v>5829260</v>
      </c>
      <c r="O25" s="74">
        <f>O26+O27</f>
        <v>5829260</v>
      </c>
      <c r="P25" s="74">
        <f>P26+P27+P28</f>
        <v>7079037.39</v>
      </c>
      <c r="Q25" s="74">
        <f>Q26+Q27+Q28</f>
        <v>5778000</v>
      </c>
      <c r="R25" s="74">
        <f>R26+R27+R28</f>
        <v>5506000</v>
      </c>
      <c r="S25" s="74">
        <f>S26+S27+S28</f>
        <v>5564000</v>
      </c>
    </row>
    <row r="26" spans="1:19" s="11" customFormat="1" ht="53.25" customHeight="1">
      <c r="A26" s="242"/>
      <c r="B26" s="244" t="s">
        <v>85</v>
      </c>
      <c r="C26" s="240"/>
      <c r="D26" s="203" t="s">
        <v>304</v>
      </c>
      <c r="E26" s="21" t="s">
        <v>254</v>
      </c>
      <c r="F26" s="21" t="s">
        <v>292</v>
      </c>
      <c r="G26" s="21" t="s">
        <v>255</v>
      </c>
      <c r="H26" s="186" t="s">
        <v>428</v>
      </c>
      <c r="I26" s="182" t="s">
        <v>252</v>
      </c>
      <c r="J26" s="182" t="s">
        <v>253</v>
      </c>
      <c r="K26" s="182" t="s">
        <v>697</v>
      </c>
      <c r="L26" s="182" t="s">
        <v>449</v>
      </c>
      <c r="M26" s="187" t="s">
        <v>576</v>
      </c>
      <c r="N26" s="189">
        <v>5829260</v>
      </c>
      <c r="O26" s="189">
        <v>5829260</v>
      </c>
      <c r="P26" s="250">
        <f>2344378.3+2724290.09</f>
        <v>5068668.39</v>
      </c>
      <c r="Q26" s="250">
        <f>2228800+2849200</f>
        <v>5078000</v>
      </c>
      <c r="R26" s="250">
        <v>5506000</v>
      </c>
      <c r="S26" s="194">
        <v>5564000</v>
      </c>
    </row>
    <row r="27" spans="1:19" s="11" customFormat="1" ht="13.5" customHeight="1">
      <c r="A27" s="243"/>
      <c r="B27" s="245"/>
      <c r="C27" s="241"/>
      <c r="D27" s="204"/>
      <c r="E27" s="116" t="s">
        <v>596</v>
      </c>
      <c r="F27" s="22" t="s">
        <v>311</v>
      </c>
      <c r="G27" s="23" t="s">
        <v>270</v>
      </c>
      <c r="H27" s="184"/>
      <c r="I27" s="197"/>
      <c r="J27" s="197"/>
      <c r="K27" s="197"/>
      <c r="L27" s="197"/>
      <c r="M27" s="187"/>
      <c r="N27" s="190"/>
      <c r="O27" s="190"/>
      <c r="P27" s="250"/>
      <c r="Q27" s="250"/>
      <c r="R27" s="250"/>
      <c r="S27" s="194"/>
    </row>
    <row r="28" spans="1:19" s="11" customFormat="1" ht="50.25" customHeight="1">
      <c r="A28" s="117"/>
      <c r="B28" s="56" t="s">
        <v>325</v>
      </c>
      <c r="C28" s="10"/>
      <c r="D28" s="45" t="s">
        <v>304</v>
      </c>
      <c r="E28" s="115"/>
      <c r="F28" s="28"/>
      <c r="G28" s="35"/>
      <c r="H28" s="28"/>
      <c r="I28" s="43"/>
      <c r="J28" s="43"/>
      <c r="K28" s="43" t="s">
        <v>344</v>
      </c>
      <c r="L28" s="43" t="s">
        <v>108</v>
      </c>
      <c r="M28" s="43" t="s">
        <v>345</v>
      </c>
      <c r="N28" s="122">
        <v>0</v>
      </c>
      <c r="O28" s="122">
        <v>0</v>
      </c>
      <c r="P28" s="122">
        <v>2010369</v>
      </c>
      <c r="Q28" s="122">
        <v>700000</v>
      </c>
      <c r="R28" s="122">
        <v>0</v>
      </c>
      <c r="S28" s="135">
        <v>0</v>
      </c>
    </row>
    <row r="29" spans="1:19" s="3" customFormat="1" ht="39.75" customHeight="1">
      <c r="A29" s="58" t="s">
        <v>479</v>
      </c>
      <c r="B29" s="27" t="s">
        <v>603</v>
      </c>
      <c r="C29" s="4"/>
      <c r="D29" s="48"/>
      <c r="E29" s="28"/>
      <c r="F29" s="28"/>
      <c r="G29" s="28"/>
      <c r="H29" s="28"/>
      <c r="I29" s="43"/>
      <c r="J29" s="43"/>
      <c r="K29" s="43"/>
      <c r="L29" s="43"/>
      <c r="M29" s="43"/>
      <c r="N29" s="75"/>
      <c r="O29" s="75"/>
      <c r="P29" s="75"/>
      <c r="Q29" s="75"/>
      <c r="R29" s="75"/>
      <c r="S29" s="72"/>
    </row>
    <row r="30" spans="1:19" s="3" customFormat="1" ht="89.25" customHeight="1">
      <c r="A30" s="58" t="s">
        <v>170</v>
      </c>
      <c r="B30" s="27" t="s">
        <v>443</v>
      </c>
      <c r="C30" s="4"/>
      <c r="D30" s="49" t="s">
        <v>515</v>
      </c>
      <c r="E30" s="51" t="s">
        <v>145</v>
      </c>
      <c r="F30" s="51" t="s">
        <v>146</v>
      </c>
      <c r="G30" s="51" t="s">
        <v>147</v>
      </c>
      <c r="H30" s="51" t="s">
        <v>626</v>
      </c>
      <c r="I30" s="64" t="s">
        <v>627</v>
      </c>
      <c r="J30" s="64" t="s">
        <v>628</v>
      </c>
      <c r="K30" s="64" t="s">
        <v>604</v>
      </c>
      <c r="L30" s="64" t="s">
        <v>449</v>
      </c>
      <c r="M30" s="64" t="s">
        <v>473</v>
      </c>
      <c r="N30" s="74">
        <v>1864617.27</v>
      </c>
      <c r="O30" s="74">
        <v>1858616.44</v>
      </c>
      <c r="P30" s="74">
        <v>0</v>
      </c>
      <c r="Q30" s="74">
        <v>1950000</v>
      </c>
      <c r="R30" s="74">
        <v>0</v>
      </c>
      <c r="S30" s="71">
        <v>0</v>
      </c>
    </row>
    <row r="31" spans="1:19" s="3" customFormat="1" ht="39" customHeight="1">
      <c r="A31" s="58" t="s">
        <v>542</v>
      </c>
      <c r="B31" s="27" t="s">
        <v>480</v>
      </c>
      <c r="C31" s="4"/>
      <c r="D31" s="48"/>
      <c r="E31" s="28"/>
      <c r="F31" s="28"/>
      <c r="G31" s="28"/>
      <c r="H31" s="28"/>
      <c r="I31" s="43"/>
      <c r="J31" s="43"/>
      <c r="K31" s="43"/>
      <c r="L31" s="43"/>
      <c r="M31" s="43"/>
      <c r="N31" s="75"/>
      <c r="O31" s="75"/>
      <c r="P31" s="75"/>
      <c r="Q31" s="75"/>
      <c r="R31" s="75"/>
      <c r="S31" s="72"/>
    </row>
    <row r="32" spans="1:19" s="3" customFormat="1" ht="78" customHeight="1">
      <c r="A32" s="58" t="s">
        <v>689</v>
      </c>
      <c r="B32" s="27" t="s">
        <v>297</v>
      </c>
      <c r="C32" s="4"/>
      <c r="D32" s="48"/>
      <c r="E32" s="28"/>
      <c r="F32" s="28"/>
      <c r="G32" s="28"/>
      <c r="H32" s="28"/>
      <c r="I32" s="43"/>
      <c r="J32" s="43"/>
      <c r="K32" s="43"/>
      <c r="L32" s="43"/>
      <c r="M32" s="43"/>
      <c r="N32" s="75"/>
      <c r="O32" s="75"/>
      <c r="P32" s="75"/>
      <c r="Q32" s="75"/>
      <c r="R32" s="75"/>
      <c r="S32" s="72"/>
    </row>
    <row r="33" spans="1:19" s="37" customFormat="1" ht="89.25" customHeight="1">
      <c r="A33" s="58" t="s">
        <v>312</v>
      </c>
      <c r="B33" s="27" t="s">
        <v>187</v>
      </c>
      <c r="C33" s="4"/>
      <c r="D33" s="50" t="s">
        <v>448</v>
      </c>
      <c r="E33" s="51" t="s">
        <v>254</v>
      </c>
      <c r="F33" s="51" t="s">
        <v>104</v>
      </c>
      <c r="G33" s="51" t="s">
        <v>255</v>
      </c>
      <c r="H33" s="51"/>
      <c r="I33" s="64"/>
      <c r="J33" s="64"/>
      <c r="K33" s="64" t="s">
        <v>242</v>
      </c>
      <c r="L33" s="64" t="s">
        <v>374</v>
      </c>
      <c r="M33" s="131" t="s">
        <v>253</v>
      </c>
      <c r="N33" s="74">
        <f>1076000+100000</f>
        <v>1176000</v>
      </c>
      <c r="O33" s="74">
        <v>1175999.4</v>
      </c>
      <c r="P33" s="74">
        <v>515600</v>
      </c>
      <c r="Q33" s="74">
        <v>693000</v>
      </c>
      <c r="R33" s="74">
        <v>753000</v>
      </c>
      <c r="S33" s="71">
        <v>809000</v>
      </c>
    </row>
    <row r="34" spans="1:19" s="3" customFormat="1" ht="39" customHeight="1">
      <c r="A34" s="58" t="s">
        <v>42</v>
      </c>
      <c r="B34" s="27" t="s">
        <v>698</v>
      </c>
      <c r="C34" s="4"/>
      <c r="D34" s="48"/>
      <c r="E34" s="28"/>
      <c r="F34" s="28"/>
      <c r="G34" s="28"/>
      <c r="H34" s="28"/>
      <c r="I34" s="43"/>
      <c r="J34" s="43"/>
      <c r="K34" s="43"/>
      <c r="L34" s="43"/>
      <c r="M34" s="43"/>
      <c r="N34" s="74">
        <f aca="true" t="shared" si="2" ref="N34:S34">SUM(N35:N36)</f>
        <v>13200200</v>
      </c>
      <c r="O34" s="74">
        <f t="shared" si="2"/>
        <v>13195950.6</v>
      </c>
      <c r="P34" s="74">
        <f t="shared" si="2"/>
        <v>12684416.22</v>
      </c>
      <c r="Q34" s="74">
        <f t="shared" si="2"/>
        <v>12850000</v>
      </c>
      <c r="R34" s="74">
        <f t="shared" si="2"/>
        <v>14181000</v>
      </c>
      <c r="S34" s="74">
        <f t="shared" si="2"/>
        <v>15821000</v>
      </c>
    </row>
    <row r="35" spans="1:19" s="11" customFormat="1" ht="35.25" customHeight="1">
      <c r="A35" s="60"/>
      <c r="B35" s="118" t="s">
        <v>19</v>
      </c>
      <c r="C35" s="29"/>
      <c r="D35" s="40" t="s">
        <v>20</v>
      </c>
      <c r="E35" s="21" t="s">
        <v>254</v>
      </c>
      <c r="F35" s="21" t="s">
        <v>682</v>
      </c>
      <c r="G35" s="21" t="s">
        <v>255</v>
      </c>
      <c r="H35" s="21" t="s">
        <v>428</v>
      </c>
      <c r="I35" s="121" t="s">
        <v>252</v>
      </c>
      <c r="J35" s="121" t="s">
        <v>253</v>
      </c>
      <c r="K35" s="31" t="s">
        <v>43</v>
      </c>
      <c r="L35" s="31" t="s">
        <v>44</v>
      </c>
      <c r="M35" s="31" t="s">
        <v>253</v>
      </c>
      <c r="N35" s="104">
        <v>12600200</v>
      </c>
      <c r="O35" s="169">
        <v>12596030.4</v>
      </c>
      <c r="P35" s="104">
        <v>12042416.22</v>
      </c>
      <c r="Q35" s="104">
        <v>12115000</v>
      </c>
      <c r="R35" s="104">
        <v>13382000</v>
      </c>
      <c r="S35" s="104">
        <f>13511000+1451000</f>
        <v>14962000</v>
      </c>
    </row>
    <row r="36" spans="1:19" s="11" customFormat="1" ht="50.25" customHeight="1">
      <c r="A36" s="59"/>
      <c r="B36" s="9" t="s">
        <v>316</v>
      </c>
      <c r="C36" s="13"/>
      <c r="D36" s="45" t="s">
        <v>304</v>
      </c>
      <c r="E36" s="28" t="s">
        <v>254</v>
      </c>
      <c r="F36" s="28" t="s">
        <v>682</v>
      </c>
      <c r="G36" s="28" t="s">
        <v>255</v>
      </c>
      <c r="H36" s="28"/>
      <c r="I36" s="43"/>
      <c r="J36" s="43"/>
      <c r="K36" s="43" t="s">
        <v>317</v>
      </c>
      <c r="L36" s="43" t="s">
        <v>108</v>
      </c>
      <c r="M36" s="43" t="s">
        <v>253</v>
      </c>
      <c r="N36" s="75">
        <v>600000</v>
      </c>
      <c r="O36" s="75">
        <v>599920.2</v>
      </c>
      <c r="P36" s="75">
        <v>642000</v>
      </c>
      <c r="Q36" s="75">
        <v>735000</v>
      </c>
      <c r="R36" s="75">
        <v>799000</v>
      </c>
      <c r="S36" s="72">
        <v>859000</v>
      </c>
    </row>
    <row r="37" spans="1:19" s="3" customFormat="1" ht="24.75" customHeight="1">
      <c r="A37" s="58" t="s">
        <v>179</v>
      </c>
      <c r="B37" s="27" t="s">
        <v>180</v>
      </c>
      <c r="C37" s="4"/>
      <c r="D37" s="48"/>
      <c r="E37" s="28"/>
      <c r="F37" s="28"/>
      <c r="G37" s="28"/>
      <c r="H37" s="28"/>
      <c r="I37" s="43"/>
      <c r="J37" s="43"/>
      <c r="K37" s="43"/>
      <c r="L37" s="43"/>
      <c r="M37" s="43"/>
      <c r="N37" s="75"/>
      <c r="O37" s="75"/>
      <c r="P37" s="75"/>
      <c r="Q37" s="75"/>
      <c r="R37" s="75"/>
      <c r="S37" s="72"/>
    </row>
    <row r="38" spans="1:19" s="37" customFormat="1" ht="50.25" customHeight="1">
      <c r="A38" s="61" t="s">
        <v>239</v>
      </c>
      <c r="B38" s="39" t="s">
        <v>240</v>
      </c>
      <c r="C38" s="38"/>
      <c r="D38" s="52"/>
      <c r="E38" s="64"/>
      <c r="F38" s="64"/>
      <c r="G38" s="64"/>
      <c r="H38" s="64"/>
      <c r="I38" s="64"/>
      <c r="J38" s="64"/>
      <c r="K38" s="64"/>
      <c r="L38" s="64"/>
      <c r="M38" s="64"/>
      <c r="N38" s="74">
        <f>SUM(N39:N44)</f>
        <v>2640635.4</v>
      </c>
      <c r="O38" s="74">
        <f>SUM(O39:O44)</f>
        <v>2640635.4</v>
      </c>
      <c r="P38" s="74">
        <f>SUM(P39:P45)</f>
        <v>964524.7</v>
      </c>
      <c r="Q38" s="74">
        <f>SUM(Q39:Q45)</f>
        <v>824000</v>
      </c>
      <c r="R38" s="74">
        <f>SUM(R39:R45)</f>
        <v>640000</v>
      </c>
      <c r="S38" s="74">
        <f>SUM(S39:S45)</f>
        <v>688000</v>
      </c>
    </row>
    <row r="39" spans="1:19" s="37" customFormat="1" ht="87" customHeight="1">
      <c r="A39" s="140"/>
      <c r="B39" s="87" t="s">
        <v>528</v>
      </c>
      <c r="C39" s="141"/>
      <c r="D39" s="88" t="s">
        <v>304</v>
      </c>
      <c r="E39" s="43"/>
      <c r="F39" s="43"/>
      <c r="G39" s="43"/>
      <c r="H39" s="43"/>
      <c r="I39" s="43"/>
      <c r="J39" s="43"/>
      <c r="K39" s="43" t="s">
        <v>641</v>
      </c>
      <c r="L39" s="43" t="s">
        <v>201</v>
      </c>
      <c r="M39" s="43" t="s">
        <v>642</v>
      </c>
      <c r="N39" s="75">
        <f>400000+52279+578281</f>
        <v>1030560</v>
      </c>
      <c r="O39" s="75">
        <f>400000+52279+578281</f>
        <v>1030560</v>
      </c>
      <c r="P39" s="75">
        <f>106220+158206+345840+102458.7</f>
        <v>712724.7</v>
      </c>
      <c r="Q39" s="75">
        <v>747000</v>
      </c>
      <c r="R39" s="75">
        <v>556000</v>
      </c>
      <c r="S39" s="75">
        <v>598000</v>
      </c>
    </row>
    <row r="40" spans="1:19" s="37" customFormat="1" ht="147" customHeight="1">
      <c r="A40" s="61"/>
      <c r="B40" s="87" t="s">
        <v>534</v>
      </c>
      <c r="C40" s="38"/>
      <c r="D40" s="88" t="s">
        <v>304</v>
      </c>
      <c r="E40" s="43"/>
      <c r="F40" s="43"/>
      <c r="G40" s="43"/>
      <c r="H40" s="43"/>
      <c r="I40" s="43"/>
      <c r="J40" s="43"/>
      <c r="K40" s="43" t="s">
        <v>530</v>
      </c>
      <c r="L40" s="43" t="s">
        <v>31</v>
      </c>
      <c r="M40" s="43" t="s">
        <v>606</v>
      </c>
      <c r="N40" s="75">
        <v>0</v>
      </c>
      <c r="O40" s="75">
        <v>0</v>
      </c>
      <c r="P40" s="75">
        <v>69700</v>
      </c>
      <c r="Q40" s="75">
        <v>77000</v>
      </c>
      <c r="R40" s="75">
        <v>84000</v>
      </c>
      <c r="S40" s="75">
        <v>90000</v>
      </c>
    </row>
    <row r="41" spans="1:19" s="37" customFormat="1" ht="89.25" customHeight="1">
      <c r="A41" s="61"/>
      <c r="B41" s="87" t="s">
        <v>704</v>
      </c>
      <c r="C41" s="38"/>
      <c r="D41" s="88" t="s">
        <v>709</v>
      </c>
      <c r="E41" s="43"/>
      <c r="F41" s="43"/>
      <c r="G41" s="43"/>
      <c r="H41" s="43"/>
      <c r="I41" s="43"/>
      <c r="J41" s="43"/>
      <c r="K41" s="43" t="s">
        <v>641</v>
      </c>
      <c r="L41" s="43" t="s">
        <v>201</v>
      </c>
      <c r="M41" s="43" t="s">
        <v>642</v>
      </c>
      <c r="N41" s="75">
        <v>76740</v>
      </c>
      <c r="O41" s="75">
        <v>76740</v>
      </c>
      <c r="P41" s="75">
        <v>0</v>
      </c>
      <c r="Q41" s="75">
        <v>0</v>
      </c>
      <c r="R41" s="75">
        <v>0</v>
      </c>
      <c r="S41" s="75">
        <v>0</v>
      </c>
    </row>
    <row r="42" spans="1:19" s="37" customFormat="1" ht="87" customHeight="1">
      <c r="A42" s="61"/>
      <c r="B42" s="87" t="s">
        <v>672</v>
      </c>
      <c r="C42" s="38"/>
      <c r="D42" s="88" t="s">
        <v>709</v>
      </c>
      <c r="E42" s="43"/>
      <c r="F42" s="43"/>
      <c r="G42" s="43"/>
      <c r="H42" s="43"/>
      <c r="I42" s="43"/>
      <c r="J42" s="43"/>
      <c r="K42" s="43" t="s">
        <v>641</v>
      </c>
      <c r="L42" s="43" t="s">
        <v>202</v>
      </c>
      <c r="M42" s="43" t="s">
        <v>642</v>
      </c>
      <c r="N42" s="75">
        <v>144335.4</v>
      </c>
      <c r="O42" s="75">
        <v>144335.4</v>
      </c>
      <c r="P42" s="75">
        <v>0</v>
      </c>
      <c r="Q42" s="75">
        <v>0</v>
      </c>
      <c r="R42" s="75">
        <v>0</v>
      </c>
      <c r="S42" s="75">
        <v>0</v>
      </c>
    </row>
    <row r="43" spans="1:19" s="11" customFormat="1" ht="88.5" customHeight="1">
      <c r="A43" s="66"/>
      <c r="B43" s="67" t="s">
        <v>369</v>
      </c>
      <c r="C43" s="66"/>
      <c r="D43" s="53" t="s">
        <v>304</v>
      </c>
      <c r="E43" s="28"/>
      <c r="F43" s="28"/>
      <c r="G43" s="28"/>
      <c r="H43" s="43"/>
      <c r="I43" s="43"/>
      <c r="J43" s="43"/>
      <c r="K43" s="43" t="s">
        <v>641</v>
      </c>
      <c r="L43" s="43" t="s">
        <v>15</v>
      </c>
      <c r="M43" s="43" t="s">
        <v>473</v>
      </c>
      <c r="N43" s="75">
        <v>50000</v>
      </c>
      <c r="O43" s="75">
        <v>50000</v>
      </c>
      <c r="P43" s="75">
        <v>0</v>
      </c>
      <c r="Q43" s="75">
        <v>0</v>
      </c>
      <c r="R43" s="75">
        <v>0</v>
      </c>
      <c r="S43" s="75">
        <v>0</v>
      </c>
    </row>
    <row r="44" spans="1:19" s="11" customFormat="1" ht="51.75" customHeight="1">
      <c r="A44" s="66"/>
      <c r="B44" s="67" t="s">
        <v>674</v>
      </c>
      <c r="C44" s="66"/>
      <c r="D44" s="53" t="s">
        <v>517</v>
      </c>
      <c r="E44" s="28" t="s">
        <v>254</v>
      </c>
      <c r="F44" s="28" t="s">
        <v>104</v>
      </c>
      <c r="G44" s="28" t="s">
        <v>255</v>
      </c>
      <c r="H44" s="43"/>
      <c r="I44" s="43"/>
      <c r="J44" s="43"/>
      <c r="K44" s="43" t="s">
        <v>440</v>
      </c>
      <c r="L44" s="43" t="s">
        <v>635</v>
      </c>
      <c r="M44" s="43" t="s">
        <v>441</v>
      </c>
      <c r="N44" s="75">
        <v>1339000</v>
      </c>
      <c r="O44" s="75">
        <v>1339000</v>
      </c>
      <c r="P44" s="75">
        <v>0</v>
      </c>
      <c r="Q44" s="75">
        <v>0</v>
      </c>
      <c r="R44" s="75">
        <v>0</v>
      </c>
      <c r="S44" s="75">
        <v>0</v>
      </c>
    </row>
    <row r="45" spans="1:19" s="11" customFormat="1" ht="54" customHeight="1">
      <c r="A45" s="66"/>
      <c r="B45" s="67" t="s">
        <v>191</v>
      </c>
      <c r="C45" s="66"/>
      <c r="D45" s="53" t="s">
        <v>304</v>
      </c>
      <c r="E45" s="28"/>
      <c r="F45" s="28"/>
      <c r="G45" s="28"/>
      <c r="H45" s="43"/>
      <c r="I45" s="43"/>
      <c r="J45" s="43"/>
      <c r="K45" s="43" t="s">
        <v>416</v>
      </c>
      <c r="L45" s="43" t="s">
        <v>150</v>
      </c>
      <c r="M45" s="43" t="s">
        <v>417</v>
      </c>
      <c r="N45" s="75">
        <v>0</v>
      </c>
      <c r="O45" s="75">
        <v>0</v>
      </c>
      <c r="P45" s="75">
        <v>182100</v>
      </c>
      <c r="Q45" s="75">
        <v>0</v>
      </c>
      <c r="R45" s="75">
        <v>0</v>
      </c>
      <c r="S45" s="75"/>
    </row>
    <row r="46" spans="1:19" s="3" customFormat="1" ht="26.25" customHeight="1">
      <c r="A46" s="58" t="s">
        <v>16</v>
      </c>
      <c r="B46" s="27" t="s">
        <v>17</v>
      </c>
      <c r="C46" s="4"/>
      <c r="D46" s="48"/>
      <c r="E46" s="28"/>
      <c r="F46" s="28"/>
      <c r="G46" s="28"/>
      <c r="H46" s="28"/>
      <c r="I46" s="43"/>
      <c r="J46" s="43"/>
      <c r="K46" s="43"/>
      <c r="L46" s="43"/>
      <c r="M46" s="43"/>
      <c r="N46" s="74">
        <f aca="true" t="shared" si="3" ref="N46:S46">SUM(N47:N50)</f>
        <v>7667175</v>
      </c>
      <c r="O46" s="74">
        <f t="shared" si="3"/>
        <v>7667175</v>
      </c>
      <c r="P46" s="74">
        <f t="shared" si="3"/>
        <v>5074346.02</v>
      </c>
      <c r="Q46" s="74">
        <f t="shared" si="3"/>
        <v>0</v>
      </c>
      <c r="R46" s="74">
        <f t="shared" si="3"/>
        <v>0</v>
      </c>
      <c r="S46" s="74">
        <f t="shared" si="3"/>
        <v>0</v>
      </c>
    </row>
    <row r="47" spans="1:19" s="11" customFormat="1" ht="70.5" customHeight="1">
      <c r="A47" s="93"/>
      <c r="B47" s="95" t="s">
        <v>326</v>
      </c>
      <c r="C47" s="36"/>
      <c r="D47" s="46" t="s">
        <v>607</v>
      </c>
      <c r="E47" s="31"/>
      <c r="F47" s="31"/>
      <c r="G47" s="31"/>
      <c r="H47" s="31"/>
      <c r="I47" s="31"/>
      <c r="J47" s="31"/>
      <c r="K47" s="121" t="s">
        <v>346</v>
      </c>
      <c r="L47" s="121" t="s">
        <v>89</v>
      </c>
      <c r="M47" s="121" t="s">
        <v>106</v>
      </c>
      <c r="N47" s="112">
        <v>367175</v>
      </c>
      <c r="O47" s="112">
        <v>367175</v>
      </c>
      <c r="P47" s="112">
        <f>233318.07+33527.95</f>
        <v>266846.02</v>
      </c>
      <c r="Q47" s="112">
        <v>0</v>
      </c>
      <c r="R47" s="112">
        <v>0</v>
      </c>
      <c r="S47" s="84">
        <v>0</v>
      </c>
    </row>
    <row r="48" spans="1:19" s="11" customFormat="1" ht="87" customHeight="1">
      <c r="A48" s="57"/>
      <c r="B48" s="67" t="s">
        <v>153</v>
      </c>
      <c r="C48" s="66"/>
      <c r="D48" s="53" t="s">
        <v>523</v>
      </c>
      <c r="E48" s="43"/>
      <c r="F48" s="43"/>
      <c r="G48" s="43"/>
      <c r="H48" s="43"/>
      <c r="I48" s="43"/>
      <c r="J48" s="43"/>
      <c r="K48" s="43" t="s">
        <v>77</v>
      </c>
      <c r="L48" s="43" t="s">
        <v>31</v>
      </c>
      <c r="M48" s="43" t="s">
        <v>394</v>
      </c>
      <c r="N48" s="75">
        <v>7300000</v>
      </c>
      <c r="O48" s="104">
        <v>7300000</v>
      </c>
      <c r="P48" s="104">
        <v>0</v>
      </c>
      <c r="Q48" s="104">
        <v>0</v>
      </c>
      <c r="R48" s="104">
        <v>0</v>
      </c>
      <c r="S48" s="104">
        <v>0</v>
      </c>
    </row>
    <row r="49" spans="1:19" s="11" customFormat="1" ht="78.75" customHeight="1">
      <c r="A49" s="57"/>
      <c r="B49" s="67" t="s">
        <v>710</v>
      </c>
      <c r="C49" s="66"/>
      <c r="D49" s="53" t="s">
        <v>196</v>
      </c>
      <c r="E49" s="43"/>
      <c r="F49" s="43"/>
      <c r="G49" s="43"/>
      <c r="H49" s="43"/>
      <c r="I49" s="43"/>
      <c r="J49" s="43"/>
      <c r="K49" s="43" t="s">
        <v>608</v>
      </c>
      <c r="L49" s="43" t="s">
        <v>31</v>
      </c>
      <c r="M49" s="43" t="s">
        <v>217</v>
      </c>
      <c r="N49" s="75">
        <v>0</v>
      </c>
      <c r="O49" s="104">
        <v>0</v>
      </c>
      <c r="P49" s="104">
        <v>4800000</v>
      </c>
      <c r="Q49" s="104">
        <v>0</v>
      </c>
      <c r="R49" s="104">
        <v>0</v>
      </c>
      <c r="S49" s="104">
        <v>0</v>
      </c>
    </row>
    <row r="50" spans="1:19" s="11" customFormat="1" ht="98.25" customHeight="1">
      <c r="A50" s="57"/>
      <c r="B50" s="67" t="s">
        <v>609</v>
      </c>
      <c r="C50" s="66"/>
      <c r="D50" s="53" t="s">
        <v>304</v>
      </c>
      <c r="E50" s="43"/>
      <c r="F50" s="43"/>
      <c r="G50" s="43"/>
      <c r="H50" s="43"/>
      <c r="I50" s="43"/>
      <c r="J50" s="43"/>
      <c r="K50" s="43" t="s">
        <v>641</v>
      </c>
      <c r="L50" s="43" t="s">
        <v>186</v>
      </c>
      <c r="M50" s="43" t="s">
        <v>473</v>
      </c>
      <c r="N50" s="75">
        <v>0</v>
      </c>
      <c r="O50" s="104">
        <v>0</v>
      </c>
      <c r="P50" s="104">
        <v>7500</v>
      </c>
      <c r="Q50" s="104">
        <v>0</v>
      </c>
      <c r="R50" s="104">
        <v>0</v>
      </c>
      <c r="S50" s="104">
        <v>0</v>
      </c>
    </row>
    <row r="51" spans="1:19" s="3" customFormat="1" ht="50.25" customHeight="1">
      <c r="A51" s="58" t="s">
        <v>366</v>
      </c>
      <c r="B51" s="27" t="s">
        <v>444</v>
      </c>
      <c r="C51" s="4"/>
      <c r="D51" s="48"/>
      <c r="E51" s="28"/>
      <c r="F51" s="28"/>
      <c r="G51" s="28"/>
      <c r="H51" s="28"/>
      <c r="I51" s="43"/>
      <c r="J51" s="43"/>
      <c r="K51" s="43"/>
      <c r="L51" s="43"/>
      <c r="M51" s="43"/>
      <c r="N51" s="74">
        <f aca="true" t="shared" si="4" ref="N51:S51">SUM(N52:N53)</f>
        <v>4305208.279999999</v>
      </c>
      <c r="O51" s="74">
        <f t="shared" si="4"/>
        <v>4264944.17</v>
      </c>
      <c r="P51" s="74">
        <f t="shared" si="4"/>
        <v>4141253.82</v>
      </c>
      <c r="Q51" s="74">
        <f t="shared" si="4"/>
        <v>4300000</v>
      </c>
      <c r="R51" s="74">
        <f t="shared" si="4"/>
        <v>4674000</v>
      </c>
      <c r="S51" s="74">
        <f t="shared" si="4"/>
        <v>5025000</v>
      </c>
    </row>
    <row r="52" spans="1:19" s="11" customFormat="1" ht="87.75" customHeight="1">
      <c r="A52" s="59"/>
      <c r="B52" s="9" t="s">
        <v>50</v>
      </c>
      <c r="C52" s="13"/>
      <c r="D52" s="45" t="s">
        <v>324</v>
      </c>
      <c r="E52" s="28" t="s">
        <v>254</v>
      </c>
      <c r="F52" s="28" t="s">
        <v>683</v>
      </c>
      <c r="G52" s="28" t="s">
        <v>255</v>
      </c>
      <c r="H52" s="28"/>
      <c r="I52" s="43"/>
      <c r="J52" s="43"/>
      <c r="K52" s="43" t="s">
        <v>218</v>
      </c>
      <c r="L52" s="43" t="s">
        <v>375</v>
      </c>
      <c r="M52" s="43" t="s">
        <v>376</v>
      </c>
      <c r="N52" s="75">
        <v>868800</v>
      </c>
      <c r="O52" s="75">
        <v>828535.89</v>
      </c>
      <c r="P52" s="75">
        <v>4141253.82</v>
      </c>
      <c r="Q52" s="75">
        <v>4300000</v>
      </c>
      <c r="R52" s="75">
        <v>4674000</v>
      </c>
      <c r="S52" s="75">
        <v>5025000</v>
      </c>
    </row>
    <row r="53" spans="1:19" s="11" customFormat="1" ht="96.75" customHeight="1">
      <c r="A53" s="59"/>
      <c r="B53" s="9" t="s">
        <v>320</v>
      </c>
      <c r="C53" s="13"/>
      <c r="D53" s="41" t="s">
        <v>324</v>
      </c>
      <c r="E53" s="15" t="s">
        <v>254</v>
      </c>
      <c r="F53" s="15" t="s">
        <v>683</v>
      </c>
      <c r="G53" s="15" t="s">
        <v>255</v>
      </c>
      <c r="H53" s="15" t="s">
        <v>286</v>
      </c>
      <c r="I53" s="123" t="s">
        <v>238</v>
      </c>
      <c r="J53" s="123" t="s">
        <v>308</v>
      </c>
      <c r="K53" s="166" t="s">
        <v>218</v>
      </c>
      <c r="L53" s="43" t="s">
        <v>375</v>
      </c>
      <c r="M53" s="43" t="s">
        <v>376</v>
      </c>
      <c r="N53" s="75">
        <v>3436408.28</v>
      </c>
      <c r="O53" s="75">
        <v>3436408.28</v>
      </c>
      <c r="P53" s="75">
        <v>0</v>
      </c>
      <c r="Q53" s="75">
        <v>0</v>
      </c>
      <c r="R53" s="75">
        <v>0</v>
      </c>
      <c r="S53" s="83">
        <v>0</v>
      </c>
    </row>
    <row r="54" spans="1:19" s="3" customFormat="1" ht="63" customHeight="1">
      <c r="A54" s="58" t="s">
        <v>30</v>
      </c>
      <c r="B54" s="27" t="s">
        <v>373</v>
      </c>
      <c r="C54" s="4"/>
      <c r="D54" s="48"/>
      <c r="E54" s="28"/>
      <c r="F54" s="28"/>
      <c r="G54" s="28"/>
      <c r="H54" s="28"/>
      <c r="I54" s="43"/>
      <c r="J54" s="43"/>
      <c r="K54" s="43"/>
      <c r="L54" s="43"/>
      <c r="M54" s="43"/>
      <c r="N54" s="74">
        <f>SUM(N55:N57)</f>
        <v>6075924.59</v>
      </c>
      <c r="O54" s="74">
        <f>SUM(O55:O57)</f>
        <v>6075924.59</v>
      </c>
      <c r="P54" s="74">
        <f>SUM(P55:P59)</f>
        <v>561582.5700000001</v>
      </c>
      <c r="Q54" s="74">
        <f>SUM(Q55:Q59)</f>
        <v>699000</v>
      </c>
      <c r="R54" s="74">
        <f>SUM(R55:R59)</f>
        <v>760000</v>
      </c>
      <c r="S54" s="74">
        <f>SUM(S55:S59)</f>
        <v>817000</v>
      </c>
    </row>
    <row r="55" spans="1:19" s="11" customFormat="1" ht="100.5" customHeight="1">
      <c r="A55" s="217"/>
      <c r="B55" s="9" t="s">
        <v>676</v>
      </c>
      <c r="C55" s="216"/>
      <c r="D55" s="45" t="s">
        <v>304</v>
      </c>
      <c r="E55" s="188" t="s">
        <v>254</v>
      </c>
      <c r="F55" s="188" t="s">
        <v>395</v>
      </c>
      <c r="G55" s="188" t="s">
        <v>255</v>
      </c>
      <c r="H55" s="28"/>
      <c r="I55" s="43"/>
      <c r="J55" s="43"/>
      <c r="K55" s="43" t="s">
        <v>232</v>
      </c>
      <c r="L55" s="43" t="s">
        <v>233</v>
      </c>
      <c r="M55" s="43" t="s">
        <v>365</v>
      </c>
      <c r="N55" s="104">
        <v>5338192.14</v>
      </c>
      <c r="O55" s="104">
        <v>5338192.14</v>
      </c>
      <c r="P55" s="104">
        <v>0</v>
      </c>
      <c r="Q55" s="104">
        <v>0</v>
      </c>
      <c r="R55" s="104">
        <v>0</v>
      </c>
      <c r="S55" s="73">
        <v>0</v>
      </c>
    </row>
    <row r="56" spans="1:19" s="11" customFormat="1" ht="39" customHeight="1">
      <c r="A56" s="219"/>
      <c r="B56" s="9" t="s">
        <v>675</v>
      </c>
      <c r="C56" s="216"/>
      <c r="D56" s="45" t="s">
        <v>518</v>
      </c>
      <c r="E56" s="188"/>
      <c r="F56" s="188"/>
      <c r="G56" s="188"/>
      <c r="H56" s="28"/>
      <c r="I56" s="43"/>
      <c r="J56" s="43"/>
      <c r="K56" s="43" t="s">
        <v>347</v>
      </c>
      <c r="L56" s="123" t="s">
        <v>108</v>
      </c>
      <c r="M56" s="123" t="s">
        <v>348</v>
      </c>
      <c r="N56" s="75">
        <v>600000</v>
      </c>
      <c r="O56" s="75">
        <v>600000</v>
      </c>
      <c r="P56" s="75">
        <v>435201.57</v>
      </c>
      <c r="Q56" s="75">
        <v>504000</v>
      </c>
      <c r="R56" s="75">
        <v>548000</v>
      </c>
      <c r="S56" s="72">
        <v>589000</v>
      </c>
    </row>
    <row r="57" spans="1:19" s="11" customFormat="1" ht="101.25" customHeight="1">
      <c r="A57" s="59"/>
      <c r="B57" s="9" t="s">
        <v>194</v>
      </c>
      <c r="C57" s="13"/>
      <c r="D57" s="45" t="s">
        <v>195</v>
      </c>
      <c r="E57" s="28" t="s">
        <v>254</v>
      </c>
      <c r="F57" s="28" t="s">
        <v>395</v>
      </c>
      <c r="G57" s="28" t="s">
        <v>255</v>
      </c>
      <c r="H57" s="28"/>
      <c r="I57" s="43"/>
      <c r="J57" s="43"/>
      <c r="K57" s="121" t="s">
        <v>533</v>
      </c>
      <c r="L57" s="43" t="s">
        <v>357</v>
      </c>
      <c r="M57" s="43" t="s">
        <v>376</v>
      </c>
      <c r="N57" s="75">
        <v>137732.45</v>
      </c>
      <c r="O57" s="75">
        <v>137732.45</v>
      </c>
      <c r="P57" s="75">
        <v>0</v>
      </c>
      <c r="Q57" s="75">
        <v>0</v>
      </c>
      <c r="R57" s="75">
        <v>0</v>
      </c>
      <c r="S57" s="72">
        <v>0</v>
      </c>
    </row>
    <row r="58" spans="1:19" s="11" customFormat="1" ht="38.25" customHeight="1">
      <c r="A58" s="59"/>
      <c r="B58" s="9" t="s">
        <v>610</v>
      </c>
      <c r="C58" s="13"/>
      <c r="D58" s="45" t="s">
        <v>581</v>
      </c>
      <c r="E58" s="28"/>
      <c r="F58" s="28"/>
      <c r="G58" s="28"/>
      <c r="H58" s="28"/>
      <c r="I58" s="43"/>
      <c r="J58" s="43"/>
      <c r="K58" s="121" t="s">
        <v>548</v>
      </c>
      <c r="L58" s="43"/>
      <c r="M58" s="43"/>
      <c r="N58" s="75">
        <v>0</v>
      </c>
      <c r="O58" s="75">
        <v>0</v>
      </c>
      <c r="P58" s="75">
        <v>0</v>
      </c>
      <c r="Q58" s="75">
        <v>31000</v>
      </c>
      <c r="R58" s="75">
        <v>34000</v>
      </c>
      <c r="S58" s="72">
        <v>37000</v>
      </c>
    </row>
    <row r="59" spans="1:19" s="11" customFormat="1" ht="72" customHeight="1">
      <c r="A59" s="59"/>
      <c r="B59" s="9" t="s">
        <v>321</v>
      </c>
      <c r="C59" s="13"/>
      <c r="D59" s="45" t="s">
        <v>581</v>
      </c>
      <c r="E59" s="28"/>
      <c r="F59" s="28"/>
      <c r="G59" s="28"/>
      <c r="H59" s="28"/>
      <c r="I59" s="43"/>
      <c r="J59" s="43"/>
      <c r="K59" s="121" t="s">
        <v>349</v>
      </c>
      <c r="L59" s="43" t="s">
        <v>150</v>
      </c>
      <c r="M59" s="43" t="s">
        <v>350</v>
      </c>
      <c r="N59" s="75">
        <v>0</v>
      </c>
      <c r="O59" s="75">
        <v>0</v>
      </c>
      <c r="P59" s="75">
        <v>126381</v>
      </c>
      <c r="Q59" s="75">
        <v>164000</v>
      </c>
      <c r="R59" s="75">
        <v>178000</v>
      </c>
      <c r="S59" s="72">
        <v>191000</v>
      </c>
    </row>
    <row r="60" spans="1:19" s="3" customFormat="1" ht="62.25" customHeight="1">
      <c r="A60" s="58" t="s">
        <v>4</v>
      </c>
      <c r="B60" s="27" t="s">
        <v>5</v>
      </c>
      <c r="C60" s="4"/>
      <c r="D60" s="48"/>
      <c r="E60" s="28"/>
      <c r="F60" s="28"/>
      <c r="G60" s="28"/>
      <c r="H60" s="28"/>
      <c r="I60" s="43"/>
      <c r="J60" s="43"/>
      <c r="K60" s="43"/>
      <c r="L60" s="43"/>
      <c r="M60" s="43"/>
      <c r="N60" s="75"/>
      <c r="O60" s="75"/>
      <c r="P60" s="75"/>
      <c r="Q60" s="75"/>
      <c r="R60" s="75"/>
      <c r="S60" s="72"/>
    </row>
    <row r="61" spans="1:19" s="37" customFormat="1" ht="41.25" customHeight="1">
      <c r="A61" s="69" t="s">
        <v>568</v>
      </c>
      <c r="B61" s="77" t="s">
        <v>630</v>
      </c>
      <c r="C61" s="78"/>
      <c r="D61" s="79"/>
      <c r="E61" s="80" t="s">
        <v>254</v>
      </c>
      <c r="F61" s="80" t="s">
        <v>396</v>
      </c>
      <c r="G61" s="80" t="s">
        <v>255</v>
      </c>
      <c r="H61" s="80"/>
      <c r="I61" s="124"/>
      <c r="J61" s="124"/>
      <c r="K61" s="124"/>
      <c r="L61" s="124"/>
      <c r="M61" s="124"/>
      <c r="N61" s="172">
        <f>SUM(N63:N63)</f>
        <v>854500</v>
      </c>
      <c r="O61" s="172">
        <f>SUM(O63:O63)</f>
        <v>851907.75</v>
      </c>
      <c r="P61" s="172">
        <f>SUM(P62:P63)</f>
        <v>1142738</v>
      </c>
      <c r="Q61" s="172">
        <f>SUM(Q63:Q63)</f>
        <v>0</v>
      </c>
      <c r="R61" s="172">
        <f>SUM(R63:R63)</f>
        <v>0</v>
      </c>
      <c r="S61" s="94">
        <v>0</v>
      </c>
    </row>
    <row r="62" spans="1:19" s="37" customFormat="1" ht="74.25" customHeight="1">
      <c r="A62" s="152"/>
      <c r="B62" s="30" t="s">
        <v>51</v>
      </c>
      <c r="C62" s="153"/>
      <c r="D62" s="154" t="s">
        <v>521</v>
      </c>
      <c r="E62" s="24"/>
      <c r="F62" s="24"/>
      <c r="G62" s="24"/>
      <c r="H62" s="24"/>
      <c r="I62" s="125"/>
      <c r="J62" s="125"/>
      <c r="K62" s="125" t="s">
        <v>52</v>
      </c>
      <c r="L62" s="125" t="s">
        <v>53</v>
      </c>
      <c r="M62" s="125" t="s">
        <v>54</v>
      </c>
      <c r="N62" s="110">
        <v>0</v>
      </c>
      <c r="O62" s="110">
        <v>0</v>
      </c>
      <c r="P62" s="110">
        <v>1142738</v>
      </c>
      <c r="Q62" s="110">
        <v>0</v>
      </c>
      <c r="R62" s="110">
        <v>0</v>
      </c>
      <c r="S62" s="155"/>
    </row>
    <row r="63" spans="1:19" s="11" customFormat="1" ht="73.5" customHeight="1">
      <c r="A63" s="33"/>
      <c r="B63" s="81" t="s">
        <v>73</v>
      </c>
      <c r="C63" s="33"/>
      <c r="D63" s="54" t="s">
        <v>521</v>
      </c>
      <c r="E63" s="24"/>
      <c r="F63" s="24"/>
      <c r="G63" s="24"/>
      <c r="H63" s="24"/>
      <c r="I63" s="125"/>
      <c r="J63" s="125"/>
      <c r="K63" s="125" t="s">
        <v>360</v>
      </c>
      <c r="L63" s="125" t="s">
        <v>108</v>
      </c>
      <c r="M63" s="125" t="s">
        <v>361</v>
      </c>
      <c r="N63" s="173">
        <v>854500</v>
      </c>
      <c r="O63" s="173">
        <v>851907.75</v>
      </c>
      <c r="P63" s="173">
        <v>0</v>
      </c>
      <c r="Q63" s="173">
        <v>0</v>
      </c>
      <c r="R63" s="173">
        <v>0</v>
      </c>
      <c r="S63" s="106">
        <v>0</v>
      </c>
    </row>
    <row r="64" spans="1:19" s="3" customFormat="1" ht="38.25" customHeight="1">
      <c r="A64" s="58" t="s">
        <v>38</v>
      </c>
      <c r="B64" s="27" t="s">
        <v>39</v>
      </c>
      <c r="C64" s="4"/>
      <c r="D64" s="48"/>
      <c r="E64" s="28"/>
      <c r="F64" s="28"/>
      <c r="G64" s="28"/>
      <c r="H64" s="28"/>
      <c r="I64" s="43"/>
      <c r="J64" s="43"/>
      <c r="K64" s="43"/>
      <c r="L64" s="43"/>
      <c r="M64" s="43"/>
      <c r="N64" s="75"/>
      <c r="O64" s="75"/>
      <c r="P64" s="75"/>
      <c r="Q64" s="75"/>
      <c r="R64" s="75"/>
      <c r="S64" s="72"/>
    </row>
    <row r="65" spans="1:19" s="3" customFormat="1" ht="39" customHeight="1">
      <c r="A65" s="58" t="s">
        <v>235</v>
      </c>
      <c r="B65" s="27" t="s">
        <v>685</v>
      </c>
      <c r="C65" s="4"/>
      <c r="D65" s="48"/>
      <c r="E65" s="28"/>
      <c r="F65" s="28"/>
      <c r="G65" s="28"/>
      <c r="H65" s="28"/>
      <c r="I65" s="43"/>
      <c r="J65" s="43"/>
      <c r="K65" s="43"/>
      <c r="L65" s="43"/>
      <c r="M65" s="43"/>
      <c r="N65" s="75"/>
      <c r="O65" s="75"/>
      <c r="P65" s="75"/>
      <c r="Q65" s="75"/>
      <c r="R65" s="75"/>
      <c r="S65" s="72"/>
    </row>
    <row r="66" spans="1:19" s="3" customFormat="1" ht="76.5" customHeight="1">
      <c r="A66" s="58" t="s">
        <v>719</v>
      </c>
      <c r="B66" s="27" t="s">
        <v>92</v>
      </c>
      <c r="C66" s="4"/>
      <c r="D66" s="48"/>
      <c r="E66" s="28"/>
      <c r="F66" s="28"/>
      <c r="G66" s="28"/>
      <c r="H66" s="28"/>
      <c r="I66" s="43"/>
      <c r="J66" s="43"/>
      <c r="K66" s="43"/>
      <c r="L66" s="43"/>
      <c r="M66" s="43"/>
      <c r="N66" s="74">
        <f aca="true" t="shared" si="5" ref="N66:S66">SUM(N67:N104)</f>
        <v>178207362.17000002</v>
      </c>
      <c r="O66" s="74">
        <f t="shared" si="5"/>
        <v>178112410.01000002</v>
      </c>
      <c r="P66" s="74">
        <f t="shared" si="5"/>
        <v>173967915.73000002</v>
      </c>
      <c r="Q66" s="74">
        <f t="shared" si="5"/>
        <v>161560600</v>
      </c>
      <c r="R66" s="74">
        <f t="shared" si="5"/>
        <v>178052000</v>
      </c>
      <c r="S66" s="71">
        <f t="shared" si="5"/>
        <v>185914300</v>
      </c>
    </row>
    <row r="67" spans="1:19" s="11" customFormat="1" ht="62.25" customHeight="1">
      <c r="A67" s="59"/>
      <c r="B67" s="9" t="s">
        <v>86</v>
      </c>
      <c r="C67" s="13"/>
      <c r="D67" s="45" t="s">
        <v>304</v>
      </c>
      <c r="E67" s="28" t="s">
        <v>358</v>
      </c>
      <c r="F67" s="28" t="s">
        <v>359</v>
      </c>
      <c r="G67" s="28" t="s">
        <v>665</v>
      </c>
      <c r="H67" s="28" t="s">
        <v>281</v>
      </c>
      <c r="I67" s="43" t="s">
        <v>282</v>
      </c>
      <c r="J67" s="43" t="s">
        <v>283</v>
      </c>
      <c r="K67" s="43" t="s">
        <v>338</v>
      </c>
      <c r="L67" s="43" t="s">
        <v>108</v>
      </c>
      <c r="M67" s="43" t="s">
        <v>465</v>
      </c>
      <c r="N67" s="75">
        <f>136000+111000+33000</f>
        <v>280000</v>
      </c>
      <c r="O67" s="75">
        <v>277322</v>
      </c>
      <c r="P67" s="75">
        <v>0</v>
      </c>
      <c r="Q67" s="75">
        <v>0</v>
      </c>
      <c r="R67" s="75">
        <v>0</v>
      </c>
      <c r="S67" s="72">
        <v>0</v>
      </c>
    </row>
    <row r="68" spans="1:19" s="11" customFormat="1" ht="62.25" customHeight="1">
      <c r="A68" s="217"/>
      <c r="B68" s="212" t="s">
        <v>702</v>
      </c>
      <c r="C68" s="208"/>
      <c r="D68" s="203" t="s">
        <v>703</v>
      </c>
      <c r="E68" s="21" t="s">
        <v>254</v>
      </c>
      <c r="F68" s="21" t="s">
        <v>396</v>
      </c>
      <c r="G68" s="21" t="s">
        <v>255</v>
      </c>
      <c r="H68" s="186" t="s">
        <v>489</v>
      </c>
      <c r="I68" s="182" t="s">
        <v>284</v>
      </c>
      <c r="J68" s="182" t="s">
        <v>711</v>
      </c>
      <c r="K68" s="121" t="s">
        <v>687</v>
      </c>
      <c r="L68" s="121" t="s">
        <v>385</v>
      </c>
      <c r="M68" s="121" t="s">
        <v>253</v>
      </c>
      <c r="N68" s="104">
        <v>64130326</v>
      </c>
      <c r="O68" s="104">
        <v>64114729.49</v>
      </c>
      <c r="P68" s="104">
        <v>69725879.7</v>
      </c>
      <c r="Q68" s="104">
        <v>76331000</v>
      </c>
      <c r="R68" s="104">
        <v>83671000</v>
      </c>
      <c r="S68" s="150">
        <v>87353000</v>
      </c>
    </row>
    <row r="69" spans="1:19" s="11" customFormat="1" ht="18" customHeight="1">
      <c r="A69" s="218"/>
      <c r="B69" s="214"/>
      <c r="C69" s="210"/>
      <c r="D69" s="204"/>
      <c r="E69" s="184" t="s">
        <v>474</v>
      </c>
      <c r="F69" s="184" t="s">
        <v>96</v>
      </c>
      <c r="G69" s="184" t="s">
        <v>476</v>
      </c>
      <c r="H69" s="184"/>
      <c r="I69" s="197"/>
      <c r="J69" s="197"/>
      <c r="K69" s="197" t="s">
        <v>378</v>
      </c>
      <c r="L69" s="197" t="s">
        <v>379</v>
      </c>
      <c r="M69" s="197" t="s">
        <v>694</v>
      </c>
      <c r="N69" s="112">
        <v>3844157</v>
      </c>
      <c r="O69" s="112">
        <v>3843116.24</v>
      </c>
      <c r="P69" s="112">
        <v>0</v>
      </c>
      <c r="Q69" s="112">
        <v>0</v>
      </c>
      <c r="R69" s="112">
        <v>0</v>
      </c>
      <c r="S69" s="105">
        <v>0</v>
      </c>
    </row>
    <row r="70" spans="1:19" s="11" customFormat="1" ht="25.5" customHeight="1">
      <c r="A70" s="219"/>
      <c r="B70" s="213"/>
      <c r="C70" s="209"/>
      <c r="D70" s="205"/>
      <c r="E70" s="185"/>
      <c r="F70" s="185"/>
      <c r="G70" s="185"/>
      <c r="H70" s="185"/>
      <c r="I70" s="183"/>
      <c r="J70" s="183"/>
      <c r="K70" s="183"/>
      <c r="L70" s="183"/>
      <c r="M70" s="183"/>
      <c r="N70" s="102">
        <v>8674000</v>
      </c>
      <c r="O70" s="102">
        <v>8674000</v>
      </c>
      <c r="P70" s="102">
        <v>2487100</v>
      </c>
      <c r="Q70" s="102">
        <v>0</v>
      </c>
      <c r="R70" s="102">
        <v>0</v>
      </c>
      <c r="S70" s="97"/>
    </row>
    <row r="71" spans="1:19" s="11" customFormat="1" ht="50.25" customHeight="1">
      <c r="A71" s="147"/>
      <c r="B71" s="42" t="s">
        <v>46</v>
      </c>
      <c r="C71" s="111"/>
      <c r="D71" s="47" t="s">
        <v>703</v>
      </c>
      <c r="E71" s="22"/>
      <c r="F71" s="22"/>
      <c r="G71" s="22"/>
      <c r="H71" s="22"/>
      <c r="I71" s="31"/>
      <c r="J71" s="31"/>
      <c r="K71" s="31" t="s">
        <v>548</v>
      </c>
      <c r="L71" s="31"/>
      <c r="M71" s="31"/>
      <c r="N71" s="112">
        <v>0</v>
      </c>
      <c r="O71" s="112">
        <v>0</v>
      </c>
      <c r="P71" s="112">
        <v>0</v>
      </c>
      <c r="Q71" s="112">
        <v>236400</v>
      </c>
      <c r="R71" s="112">
        <v>251300</v>
      </c>
      <c r="S71" s="162">
        <v>251300</v>
      </c>
    </row>
    <row r="72" spans="1:19" s="11" customFormat="1" ht="38.25" customHeight="1">
      <c r="A72" s="217"/>
      <c r="B72" s="212" t="s">
        <v>514</v>
      </c>
      <c r="C72" s="208"/>
      <c r="D72" s="40" t="s">
        <v>703</v>
      </c>
      <c r="E72" s="186" t="s">
        <v>474</v>
      </c>
      <c r="F72" s="186" t="s">
        <v>380</v>
      </c>
      <c r="G72" s="186" t="s">
        <v>476</v>
      </c>
      <c r="H72" s="186" t="s">
        <v>489</v>
      </c>
      <c r="I72" s="182" t="s">
        <v>381</v>
      </c>
      <c r="J72" s="198" t="s">
        <v>382</v>
      </c>
      <c r="K72" s="182" t="s">
        <v>159</v>
      </c>
      <c r="L72" s="182" t="s">
        <v>383</v>
      </c>
      <c r="M72" s="182" t="s">
        <v>253</v>
      </c>
      <c r="N72" s="104">
        <v>205700</v>
      </c>
      <c r="O72" s="104">
        <v>205700</v>
      </c>
      <c r="P72" s="104">
        <v>209150</v>
      </c>
      <c r="Q72" s="104">
        <v>214000</v>
      </c>
      <c r="R72" s="104">
        <v>233000</v>
      </c>
      <c r="S72" s="73">
        <v>251000</v>
      </c>
    </row>
    <row r="73" spans="1:19" s="11" customFormat="1" ht="37.5" customHeight="1">
      <c r="A73" s="219"/>
      <c r="B73" s="213"/>
      <c r="C73" s="209"/>
      <c r="D73" s="41" t="s">
        <v>581</v>
      </c>
      <c r="E73" s="185"/>
      <c r="F73" s="185"/>
      <c r="G73" s="185"/>
      <c r="H73" s="185"/>
      <c r="I73" s="183"/>
      <c r="J73" s="183"/>
      <c r="K73" s="183"/>
      <c r="L73" s="183"/>
      <c r="M73" s="183"/>
      <c r="N73" s="102">
        <v>123850</v>
      </c>
      <c r="O73" s="102">
        <v>122150</v>
      </c>
      <c r="P73" s="102">
        <v>119900</v>
      </c>
      <c r="Q73" s="102">
        <v>129000</v>
      </c>
      <c r="R73" s="102">
        <v>140000</v>
      </c>
      <c r="S73" s="103">
        <v>151000</v>
      </c>
    </row>
    <row r="74" spans="1:19" s="11" customFormat="1" ht="16.5" customHeight="1">
      <c r="A74" s="217"/>
      <c r="B74" s="212" t="s">
        <v>337</v>
      </c>
      <c r="C74" s="208"/>
      <c r="D74" s="203" t="s">
        <v>581</v>
      </c>
      <c r="E74" s="21" t="s">
        <v>254</v>
      </c>
      <c r="F74" s="21" t="s">
        <v>396</v>
      </c>
      <c r="G74" s="21" t="s">
        <v>255</v>
      </c>
      <c r="H74" s="186" t="s">
        <v>489</v>
      </c>
      <c r="I74" s="182" t="s">
        <v>284</v>
      </c>
      <c r="J74" s="198" t="s">
        <v>382</v>
      </c>
      <c r="K74" s="182" t="s">
        <v>148</v>
      </c>
      <c r="L74" s="182" t="s">
        <v>71</v>
      </c>
      <c r="M74" s="182" t="s">
        <v>473</v>
      </c>
      <c r="N74" s="104">
        <v>46056683.77</v>
      </c>
      <c r="O74" s="104">
        <v>46035527.14</v>
      </c>
      <c r="P74" s="104">
        <v>42217382.28</v>
      </c>
      <c r="Q74" s="104">
        <v>44406000</v>
      </c>
      <c r="R74" s="104">
        <f>47705000+3000000-2000000</f>
        <v>48705000</v>
      </c>
      <c r="S74" s="104">
        <f>51102000+3000000</f>
        <v>54102000</v>
      </c>
    </row>
    <row r="75" spans="1:19" s="11" customFormat="1" ht="13.5" customHeight="1">
      <c r="A75" s="218"/>
      <c r="B75" s="214"/>
      <c r="C75" s="209"/>
      <c r="D75" s="204"/>
      <c r="E75" s="15" t="s">
        <v>474</v>
      </c>
      <c r="F75" s="15" t="s">
        <v>96</v>
      </c>
      <c r="G75" s="15" t="s">
        <v>476</v>
      </c>
      <c r="H75" s="185"/>
      <c r="I75" s="183"/>
      <c r="J75" s="199"/>
      <c r="K75" s="197"/>
      <c r="L75" s="197"/>
      <c r="M75" s="197"/>
      <c r="N75" s="112">
        <v>8635108</v>
      </c>
      <c r="O75" s="112">
        <v>8634646.9</v>
      </c>
      <c r="P75" s="112">
        <v>2717377.19</v>
      </c>
      <c r="Q75" s="112">
        <v>0</v>
      </c>
      <c r="R75" s="112">
        <v>0</v>
      </c>
      <c r="S75" s="105">
        <v>0</v>
      </c>
    </row>
    <row r="76" spans="1:19" s="11" customFormat="1" ht="12" customHeight="1">
      <c r="A76" s="218"/>
      <c r="B76" s="214"/>
      <c r="C76" s="14"/>
      <c r="D76" s="204"/>
      <c r="E76" s="15"/>
      <c r="F76" s="15"/>
      <c r="G76" s="15"/>
      <c r="H76" s="15"/>
      <c r="I76" s="123"/>
      <c r="J76" s="199"/>
      <c r="K76" s="197"/>
      <c r="L76" s="197"/>
      <c r="M76" s="197"/>
      <c r="N76" s="112">
        <v>835000</v>
      </c>
      <c r="O76" s="112">
        <v>835000</v>
      </c>
      <c r="P76" s="112">
        <v>0</v>
      </c>
      <c r="Q76" s="112">
        <v>0</v>
      </c>
      <c r="R76" s="112">
        <v>0</v>
      </c>
      <c r="S76" s="105">
        <v>0</v>
      </c>
    </row>
    <row r="77" spans="1:19" s="11" customFormat="1" ht="12" customHeight="1">
      <c r="A77" s="218"/>
      <c r="B77" s="214"/>
      <c r="C77" s="14"/>
      <c r="D77" s="204"/>
      <c r="E77" s="15"/>
      <c r="F77" s="15"/>
      <c r="G77" s="15"/>
      <c r="H77" s="15"/>
      <c r="I77" s="123"/>
      <c r="J77" s="199"/>
      <c r="K77" s="197"/>
      <c r="L77" s="197"/>
      <c r="M77" s="197"/>
      <c r="N77" s="112">
        <v>100000</v>
      </c>
      <c r="O77" s="112">
        <v>100000</v>
      </c>
      <c r="P77" s="112">
        <v>0</v>
      </c>
      <c r="Q77" s="112">
        <v>0</v>
      </c>
      <c r="R77" s="112">
        <v>0</v>
      </c>
      <c r="S77" s="105">
        <v>0</v>
      </c>
    </row>
    <row r="78" spans="1:19" s="11" customFormat="1" ht="12" customHeight="1">
      <c r="A78" s="219"/>
      <c r="B78" s="213"/>
      <c r="C78" s="14"/>
      <c r="D78" s="205"/>
      <c r="E78" s="15"/>
      <c r="F78" s="15"/>
      <c r="G78" s="15"/>
      <c r="H78" s="15"/>
      <c r="I78" s="123"/>
      <c r="J78" s="200"/>
      <c r="K78" s="183"/>
      <c r="L78" s="183"/>
      <c r="M78" s="183"/>
      <c r="N78" s="102">
        <v>389000</v>
      </c>
      <c r="O78" s="102">
        <v>389000</v>
      </c>
      <c r="P78" s="102">
        <f>88000+174600</f>
        <v>262600</v>
      </c>
      <c r="Q78" s="102">
        <v>0</v>
      </c>
      <c r="R78" s="102">
        <v>0</v>
      </c>
      <c r="S78" s="97">
        <v>0</v>
      </c>
    </row>
    <row r="79" spans="1:19" s="11" customFormat="1" ht="63.75" customHeight="1">
      <c r="A79" s="59"/>
      <c r="B79" s="20" t="s">
        <v>339</v>
      </c>
      <c r="C79" s="14"/>
      <c r="D79" s="41" t="s">
        <v>581</v>
      </c>
      <c r="E79" s="15" t="s">
        <v>474</v>
      </c>
      <c r="F79" s="15" t="s">
        <v>475</v>
      </c>
      <c r="G79" s="15" t="s">
        <v>476</v>
      </c>
      <c r="H79" s="15" t="s">
        <v>489</v>
      </c>
      <c r="I79" s="123" t="s">
        <v>284</v>
      </c>
      <c r="J79" s="123" t="s">
        <v>382</v>
      </c>
      <c r="K79" s="123" t="s">
        <v>504</v>
      </c>
      <c r="L79" s="123" t="s">
        <v>203</v>
      </c>
      <c r="M79" s="123" t="s">
        <v>253</v>
      </c>
      <c r="N79" s="75">
        <v>239869</v>
      </c>
      <c r="O79" s="75">
        <v>233135.48</v>
      </c>
      <c r="P79" s="75">
        <v>1000400</v>
      </c>
      <c r="Q79" s="75">
        <v>1272000</v>
      </c>
      <c r="R79" s="75">
        <f>1073000+310000</f>
        <v>1383000</v>
      </c>
      <c r="S79" s="72">
        <f>1154000+333000</f>
        <v>1487000</v>
      </c>
    </row>
    <row r="80" spans="1:19" s="11" customFormat="1" ht="43.5" customHeight="1">
      <c r="A80" s="217"/>
      <c r="B80" s="212" t="s">
        <v>78</v>
      </c>
      <c r="C80" s="208"/>
      <c r="D80" s="40" t="s">
        <v>581</v>
      </c>
      <c r="E80" s="186" t="s">
        <v>254</v>
      </c>
      <c r="F80" s="186" t="s">
        <v>477</v>
      </c>
      <c r="G80" s="186" t="s">
        <v>255</v>
      </c>
      <c r="H80" s="186" t="s">
        <v>286</v>
      </c>
      <c r="I80" s="182" t="s">
        <v>287</v>
      </c>
      <c r="J80" s="182" t="s">
        <v>308</v>
      </c>
      <c r="K80" s="182" t="s">
        <v>303</v>
      </c>
      <c r="L80" s="182" t="s">
        <v>204</v>
      </c>
      <c r="M80" s="198" t="s">
        <v>473</v>
      </c>
      <c r="N80" s="104">
        <v>708000</v>
      </c>
      <c r="O80" s="104">
        <v>708000</v>
      </c>
      <c r="P80" s="104">
        <v>0</v>
      </c>
      <c r="Q80" s="104">
        <v>0</v>
      </c>
      <c r="R80" s="104">
        <v>0</v>
      </c>
      <c r="S80" s="96">
        <v>0</v>
      </c>
    </row>
    <row r="81" spans="1:19" s="11" customFormat="1" ht="42" customHeight="1">
      <c r="A81" s="219"/>
      <c r="B81" s="213"/>
      <c r="C81" s="209"/>
      <c r="D81" s="41" t="s">
        <v>703</v>
      </c>
      <c r="E81" s="185"/>
      <c r="F81" s="185"/>
      <c r="G81" s="185"/>
      <c r="H81" s="185"/>
      <c r="I81" s="183"/>
      <c r="J81" s="183"/>
      <c r="K81" s="183"/>
      <c r="L81" s="183"/>
      <c r="M81" s="200"/>
      <c r="N81" s="102">
        <v>1000000</v>
      </c>
      <c r="O81" s="102">
        <v>999959</v>
      </c>
      <c r="P81" s="102">
        <v>713176.35</v>
      </c>
      <c r="Q81" s="102">
        <v>0</v>
      </c>
      <c r="R81" s="102">
        <v>4912000</v>
      </c>
      <c r="S81" s="151">
        <v>3286000</v>
      </c>
    </row>
    <row r="82" spans="1:19" s="11" customFormat="1" ht="88.5" customHeight="1">
      <c r="A82" s="65"/>
      <c r="B82" s="20" t="s">
        <v>439</v>
      </c>
      <c r="C82" s="14"/>
      <c r="D82" s="41" t="s">
        <v>581</v>
      </c>
      <c r="E82" s="15"/>
      <c r="F82" s="15"/>
      <c r="G82" s="15"/>
      <c r="H82" s="15"/>
      <c r="I82" s="123"/>
      <c r="J82" s="123"/>
      <c r="K82" s="43" t="s">
        <v>206</v>
      </c>
      <c r="L82" s="43" t="s">
        <v>205</v>
      </c>
      <c r="M82" s="43" t="s">
        <v>207</v>
      </c>
      <c r="N82" s="102">
        <v>0</v>
      </c>
      <c r="O82" s="102">
        <v>0</v>
      </c>
      <c r="P82" s="102">
        <v>1196600</v>
      </c>
      <c r="Q82" s="102">
        <v>0</v>
      </c>
      <c r="R82" s="102">
        <v>0</v>
      </c>
      <c r="S82" s="102">
        <v>0</v>
      </c>
    </row>
    <row r="83" spans="1:19" s="11" customFormat="1" ht="170.25" customHeight="1">
      <c r="A83" s="65"/>
      <c r="B83" s="20" t="s">
        <v>160</v>
      </c>
      <c r="C83" s="14"/>
      <c r="D83" s="41" t="s">
        <v>581</v>
      </c>
      <c r="E83" s="15"/>
      <c r="F83" s="15"/>
      <c r="G83" s="15"/>
      <c r="H83" s="15"/>
      <c r="I83" s="123"/>
      <c r="J83" s="123"/>
      <c r="K83" s="43" t="s">
        <v>531</v>
      </c>
      <c r="L83" s="43" t="s">
        <v>208</v>
      </c>
      <c r="M83" s="132" t="s">
        <v>222</v>
      </c>
      <c r="N83" s="102">
        <v>0</v>
      </c>
      <c r="O83" s="102">
        <v>0</v>
      </c>
      <c r="P83" s="102">
        <v>182328</v>
      </c>
      <c r="Q83" s="102">
        <v>0</v>
      </c>
      <c r="R83" s="102">
        <v>0</v>
      </c>
      <c r="S83" s="102">
        <v>0</v>
      </c>
    </row>
    <row r="84" spans="1:19" s="11" customFormat="1" ht="88.5" customHeight="1">
      <c r="A84" s="59"/>
      <c r="B84" s="9" t="s">
        <v>389</v>
      </c>
      <c r="C84" s="13"/>
      <c r="D84" s="45" t="s">
        <v>581</v>
      </c>
      <c r="E84" s="28"/>
      <c r="F84" s="28"/>
      <c r="G84" s="28"/>
      <c r="H84" s="28"/>
      <c r="I84" s="43"/>
      <c r="J84" s="43"/>
      <c r="K84" s="43" t="s">
        <v>641</v>
      </c>
      <c r="L84" s="43" t="s">
        <v>209</v>
      </c>
      <c r="M84" s="132" t="s">
        <v>45</v>
      </c>
      <c r="N84" s="75">
        <v>0</v>
      </c>
      <c r="O84" s="75">
        <v>0</v>
      </c>
      <c r="P84" s="75">
        <v>671250</v>
      </c>
      <c r="Q84" s="75">
        <v>0</v>
      </c>
      <c r="R84" s="75">
        <v>0</v>
      </c>
      <c r="S84" s="83">
        <v>0</v>
      </c>
    </row>
    <row r="85" spans="1:19" s="11" customFormat="1" ht="87" customHeight="1">
      <c r="A85" s="59"/>
      <c r="B85" s="9" t="s">
        <v>370</v>
      </c>
      <c r="C85" s="13"/>
      <c r="D85" s="45" t="s">
        <v>581</v>
      </c>
      <c r="E85" s="28" t="s">
        <v>474</v>
      </c>
      <c r="F85" s="28" t="s">
        <v>475</v>
      </c>
      <c r="G85" s="28" t="s">
        <v>476</v>
      </c>
      <c r="H85" s="28" t="s">
        <v>294</v>
      </c>
      <c r="I85" s="43" t="s">
        <v>295</v>
      </c>
      <c r="J85" s="43" t="s">
        <v>57</v>
      </c>
      <c r="K85" s="43" t="s">
        <v>351</v>
      </c>
      <c r="L85" s="43" t="s">
        <v>31</v>
      </c>
      <c r="M85" s="132" t="s">
        <v>473</v>
      </c>
      <c r="N85" s="75">
        <v>3200200</v>
      </c>
      <c r="O85" s="75">
        <v>3184397.29</v>
      </c>
      <c r="P85" s="75">
        <v>2686470.78</v>
      </c>
      <c r="Q85" s="75">
        <v>2496000</v>
      </c>
      <c r="R85" s="75">
        <v>0</v>
      </c>
      <c r="S85" s="83">
        <v>0</v>
      </c>
    </row>
    <row r="86" spans="1:19" s="11" customFormat="1" ht="126.75" customHeight="1">
      <c r="A86" s="59"/>
      <c r="B86" s="9" t="s">
        <v>34</v>
      </c>
      <c r="C86" s="13"/>
      <c r="D86" s="45" t="s">
        <v>581</v>
      </c>
      <c r="E86" s="28"/>
      <c r="F86" s="28"/>
      <c r="G86" s="28"/>
      <c r="H86" s="28"/>
      <c r="I86" s="43"/>
      <c r="J86" s="43"/>
      <c r="K86" s="43" t="s">
        <v>271</v>
      </c>
      <c r="L86" s="43" t="s">
        <v>272</v>
      </c>
      <c r="M86" s="132" t="s">
        <v>273</v>
      </c>
      <c r="N86" s="75">
        <v>0</v>
      </c>
      <c r="O86" s="75">
        <v>0</v>
      </c>
      <c r="P86" s="75">
        <v>11500000</v>
      </c>
      <c r="Q86" s="75">
        <v>0</v>
      </c>
      <c r="R86" s="75">
        <v>0</v>
      </c>
      <c r="S86" s="83">
        <v>0</v>
      </c>
    </row>
    <row r="87" spans="1:19" s="11" customFormat="1" ht="74.25" customHeight="1">
      <c r="A87" s="59"/>
      <c r="B87" s="9" t="s">
        <v>371</v>
      </c>
      <c r="C87" s="13"/>
      <c r="D87" s="45" t="s">
        <v>581</v>
      </c>
      <c r="E87" s="28"/>
      <c r="F87" s="28"/>
      <c r="G87" s="28"/>
      <c r="H87" s="28"/>
      <c r="I87" s="43"/>
      <c r="J87" s="43"/>
      <c r="K87" s="43" t="s">
        <v>223</v>
      </c>
      <c r="L87" s="43" t="s">
        <v>423</v>
      </c>
      <c r="M87" s="132" t="s">
        <v>413</v>
      </c>
      <c r="N87" s="75">
        <v>135000</v>
      </c>
      <c r="O87" s="75">
        <v>134998.51</v>
      </c>
      <c r="P87" s="75">
        <v>96000</v>
      </c>
      <c r="Q87" s="75">
        <v>0</v>
      </c>
      <c r="R87" s="75">
        <v>0</v>
      </c>
      <c r="S87" s="83">
        <v>0</v>
      </c>
    </row>
    <row r="88" spans="1:19" s="11" customFormat="1" ht="130.5" customHeight="1">
      <c r="A88" s="59"/>
      <c r="B88" s="67" t="s">
        <v>48</v>
      </c>
      <c r="C88" s="13"/>
      <c r="D88" s="45" t="s">
        <v>581</v>
      </c>
      <c r="E88" s="28"/>
      <c r="F88" s="28"/>
      <c r="G88" s="28"/>
      <c r="H88" s="28"/>
      <c r="I88" s="43"/>
      <c r="J88" s="43"/>
      <c r="K88" s="43" t="s">
        <v>224</v>
      </c>
      <c r="L88" s="43" t="s">
        <v>617</v>
      </c>
      <c r="M88" s="132" t="s">
        <v>198</v>
      </c>
      <c r="N88" s="75">
        <v>0</v>
      </c>
      <c r="O88" s="75">
        <v>0</v>
      </c>
      <c r="P88" s="75">
        <v>10000</v>
      </c>
      <c r="Q88" s="75">
        <v>0</v>
      </c>
      <c r="R88" s="75">
        <v>24000</v>
      </c>
      <c r="S88" s="83">
        <v>24000</v>
      </c>
    </row>
    <row r="89" spans="1:19" s="11" customFormat="1" ht="65.25" customHeight="1">
      <c r="A89" s="59"/>
      <c r="B89" s="9" t="s">
        <v>505</v>
      </c>
      <c r="C89" s="13"/>
      <c r="D89" s="45" t="s">
        <v>581</v>
      </c>
      <c r="E89" s="28"/>
      <c r="F89" s="28"/>
      <c r="G89" s="28"/>
      <c r="H89" s="28"/>
      <c r="I89" s="43"/>
      <c r="J89" s="43"/>
      <c r="K89" s="43" t="s">
        <v>149</v>
      </c>
      <c r="L89" s="43" t="s">
        <v>150</v>
      </c>
      <c r="M89" s="132" t="s">
        <v>585</v>
      </c>
      <c r="N89" s="75">
        <v>150000</v>
      </c>
      <c r="O89" s="75">
        <v>150000</v>
      </c>
      <c r="P89" s="75">
        <v>0</v>
      </c>
      <c r="Q89" s="75">
        <v>0</v>
      </c>
      <c r="R89" s="75">
        <v>0</v>
      </c>
      <c r="S89" s="75">
        <v>0</v>
      </c>
    </row>
    <row r="90" spans="1:19" s="11" customFormat="1" ht="74.25" customHeight="1">
      <c r="A90" s="60"/>
      <c r="B90" s="42" t="s">
        <v>212</v>
      </c>
      <c r="C90" s="111"/>
      <c r="D90" s="47" t="s">
        <v>581</v>
      </c>
      <c r="E90" s="22"/>
      <c r="F90" s="22"/>
      <c r="G90" s="22"/>
      <c r="H90" s="22"/>
      <c r="I90" s="31"/>
      <c r="J90" s="31"/>
      <c r="K90" s="31" t="s">
        <v>469</v>
      </c>
      <c r="L90" s="31" t="s">
        <v>213</v>
      </c>
      <c r="M90" s="126" t="s">
        <v>694</v>
      </c>
      <c r="N90" s="104">
        <v>100000</v>
      </c>
      <c r="O90" s="104">
        <v>100000</v>
      </c>
      <c r="P90" s="104">
        <v>0</v>
      </c>
      <c r="Q90" s="104">
        <v>0</v>
      </c>
      <c r="R90" s="104">
        <v>0</v>
      </c>
      <c r="S90" s="96">
        <v>0</v>
      </c>
    </row>
    <row r="91" spans="1:19" s="11" customFormat="1" ht="73.5" customHeight="1">
      <c r="A91" s="59"/>
      <c r="B91" s="9" t="s">
        <v>637</v>
      </c>
      <c r="C91" s="13"/>
      <c r="D91" s="45" t="s">
        <v>581</v>
      </c>
      <c r="E91" s="28"/>
      <c r="F91" s="28"/>
      <c r="G91" s="28"/>
      <c r="H91" s="28"/>
      <c r="I91" s="43"/>
      <c r="J91" s="43"/>
      <c r="K91" s="43" t="s">
        <v>244</v>
      </c>
      <c r="L91" s="43" t="s">
        <v>213</v>
      </c>
      <c r="M91" s="132" t="s">
        <v>694</v>
      </c>
      <c r="N91" s="104">
        <v>51300</v>
      </c>
      <c r="O91" s="104">
        <v>51300</v>
      </c>
      <c r="P91" s="104">
        <v>0</v>
      </c>
      <c r="Q91" s="104">
        <v>0</v>
      </c>
      <c r="R91" s="104">
        <v>0</v>
      </c>
      <c r="S91" s="96">
        <v>0</v>
      </c>
    </row>
    <row r="92" spans="1:19" s="11" customFormat="1" ht="101.25" customHeight="1">
      <c r="A92" s="60"/>
      <c r="B92" s="118" t="s">
        <v>550</v>
      </c>
      <c r="C92" s="14"/>
      <c r="D92" s="40" t="s">
        <v>581</v>
      </c>
      <c r="E92" s="15"/>
      <c r="F92" s="15"/>
      <c r="G92" s="15"/>
      <c r="H92" s="15"/>
      <c r="I92" s="123"/>
      <c r="J92" s="121"/>
      <c r="K92" s="43" t="s">
        <v>435</v>
      </c>
      <c r="L92" s="43" t="s">
        <v>150</v>
      </c>
      <c r="M92" s="43" t="s">
        <v>551</v>
      </c>
      <c r="N92" s="108">
        <v>0</v>
      </c>
      <c r="O92" s="108">
        <v>0</v>
      </c>
      <c r="P92" s="108">
        <v>120000</v>
      </c>
      <c r="Q92" s="108">
        <v>0</v>
      </c>
      <c r="R92" s="108">
        <v>0</v>
      </c>
      <c r="S92" s="76"/>
    </row>
    <row r="93" spans="1:19" s="11" customFormat="1" ht="29.25" customHeight="1">
      <c r="A93" s="217"/>
      <c r="B93" s="212" t="s">
        <v>418</v>
      </c>
      <c r="C93" s="14"/>
      <c r="D93" s="203" t="s">
        <v>581</v>
      </c>
      <c r="E93" s="15" t="s">
        <v>474</v>
      </c>
      <c r="F93" s="15" t="s">
        <v>96</v>
      </c>
      <c r="G93" s="15" t="s">
        <v>476</v>
      </c>
      <c r="H93" s="15" t="s">
        <v>489</v>
      </c>
      <c r="I93" s="123" t="s">
        <v>284</v>
      </c>
      <c r="J93" s="182" t="s">
        <v>382</v>
      </c>
      <c r="K93" s="182" t="s">
        <v>384</v>
      </c>
      <c r="L93" s="182" t="s">
        <v>385</v>
      </c>
      <c r="M93" s="198" t="s">
        <v>253</v>
      </c>
      <c r="N93" s="104">
        <v>31815731.41</v>
      </c>
      <c r="O93" s="104">
        <v>31814499.89</v>
      </c>
      <c r="P93" s="104">
        <v>30217835.43</v>
      </c>
      <c r="Q93" s="104">
        <v>30141000</v>
      </c>
      <c r="R93" s="104">
        <f>30063000+2000000</f>
        <v>32063000</v>
      </c>
      <c r="S93" s="104">
        <f>30207000+2000000</f>
        <v>32207000</v>
      </c>
    </row>
    <row r="94" spans="1:19" s="11" customFormat="1" ht="18.75" customHeight="1">
      <c r="A94" s="218"/>
      <c r="B94" s="214"/>
      <c r="C94" s="14"/>
      <c r="D94" s="204"/>
      <c r="E94" s="15"/>
      <c r="F94" s="15"/>
      <c r="G94" s="15"/>
      <c r="H94" s="15"/>
      <c r="I94" s="123"/>
      <c r="J94" s="197"/>
      <c r="K94" s="197"/>
      <c r="L94" s="197"/>
      <c r="M94" s="199"/>
      <c r="N94" s="112">
        <v>30000</v>
      </c>
      <c r="O94" s="112">
        <v>30000</v>
      </c>
      <c r="P94" s="112">
        <v>0</v>
      </c>
      <c r="Q94" s="112">
        <v>0</v>
      </c>
      <c r="R94" s="112">
        <v>0</v>
      </c>
      <c r="S94" s="112">
        <v>0</v>
      </c>
    </row>
    <row r="95" spans="1:19" s="11" customFormat="1" ht="15" customHeight="1">
      <c r="A95" s="219"/>
      <c r="B95" s="213"/>
      <c r="C95" s="14"/>
      <c r="D95" s="205"/>
      <c r="E95" s="15"/>
      <c r="F95" s="15"/>
      <c r="G95" s="15"/>
      <c r="H95" s="15"/>
      <c r="I95" s="123"/>
      <c r="J95" s="183"/>
      <c r="K95" s="183"/>
      <c r="L95" s="183"/>
      <c r="M95" s="200"/>
      <c r="N95" s="102">
        <v>31670</v>
      </c>
      <c r="O95" s="102">
        <v>31670</v>
      </c>
      <c r="P95" s="102">
        <v>0</v>
      </c>
      <c r="Q95" s="102">
        <v>0</v>
      </c>
      <c r="R95" s="102">
        <v>0</v>
      </c>
      <c r="S95" s="103">
        <v>0</v>
      </c>
    </row>
    <row r="96" spans="1:19" s="11" customFormat="1" ht="87.75" customHeight="1">
      <c r="A96" s="59"/>
      <c r="B96" s="20" t="s">
        <v>107</v>
      </c>
      <c r="C96" s="14"/>
      <c r="D96" s="41" t="s">
        <v>581</v>
      </c>
      <c r="E96" s="15" t="s">
        <v>474</v>
      </c>
      <c r="F96" s="15" t="s">
        <v>475</v>
      </c>
      <c r="G96" s="15" t="s">
        <v>476</v>
      </c>
      <c r="H96" s="15"/>
      <c r="I96" s="123"/>
      <c r="J96" s="123"/>
      <c r="K96" s="123" t="s">
        <v>114</v>
      </c>
      <c r="L96" s="123" t="s">
        <v>31</v>
      </c>
      <c r="M96" s="127" t="s">
        <v>473</v>
      </c>
      <c r="N96" s="75">
        <v>3086119</v>
      </c>
      <c r="O96" s="75">
        <v>3062461.58</v>
      </c>
      <c r="P96" s="75">
        <v>3456900</v>
      </c>
      <c r="Q96" s="75">
        <v>4035000</v>
      </c>
      <c r="R96" s="75">
        <v>4381000</v>
      </c>
      <c r="S96" s="72">
        <v>4493000</v>
      </c>
    </row>
    <row r="97" spans="1:19" s="11" customFormat="1" ht="112.5" customHeight="1">
      <c r="A97" s="59"/>
      <c r="B97" s="20" t="s">
        <v>264</v>
      </c>
      <c r="C97" s="14"/>
      <c r="D97" s="41" t="s">
        <v>581</v>
      </c>
      <c r="E97" s="22"/>
      <c r="F97" s="22"/>
      <c r="G97" s="22"/>
      <c r="H97" s="15"/>
      <c r="I97" s="123"/>
      <c r="J97" s="123"/>
      <c r="K97" s="123" t="s">
        <v>115</v>
      </c>
      <c r="L97" s="123" t="s">
        <v>150</v>
      </c>
      <c r="M97" s="127" t="s">
        <v>116</v>
      </c>
      <c r="N97" s="75">
        <v>0</v>
      </c>
      <c r="O97" s="75">
        <v>0</v>
      </c>
      <c r="P97" s="75">
        <v>1110966</v>
      </c>
      <c r="Q97" s="75">
        <v>1421200</v>
      </c>
      <c r="R97" s="75">
        <v>1333200</v>
      </c>
      <c r="S97" s="160">
        <v>1282000</v>
      </c>
    </row>
    <row r="98" spans="1:19" s="11" customFormat="1" ht="62.25" customHeight="1">
      <c r="A98" s="59"/>
      <c r="B98" s="20" t="s">
        <v>35</v>
      </c>
      <c r="C98" s="14"/>
      <c r="D98" s="41" t="s">
        <v>309</v>
      </c>
      <c r="E98" s="22"/>
      <c r="F98" s="22"/>
      <c r="G98" s="22"/>
      <c r="H98" s="15"/>
      <c r="I98" s="123"/>
      <c r="J98" s="123"/>
      <c r="K98" s="123" t="s">
        <v>245</v>
      </c>
      <c r="L98" s="123" t="s">
        <v>36</v>
      </c>
      <c r="M98" s="127" t="s">
        <v>612</v>
      </c>
      <c r="N98" s="75">
        <v>0</v>
      </c>
      <c r="O98" s="75">
        <v>0</v>
      </c>
      <c r="P98" s="75">
        <v>383000</v>
      </c>
      <c r="Q98" s="75">
        <v>0</v>
      </c>
      <c r="R98" s="75">
        <v>0</v>
      </c>
      <c r="S98" s="83">
        <v>0</v>
      </c>
    </row>
    <row r="99" spans="1:19" s="11" customFormat="1" ht="99.75" customHeight="1">
      <c r="A99" s="59"/>
      <c r="B99" s="20" t="s">
        <v>699</v>
      </c>
      <c r="C99" s="14"/>
      <c r="D99" s="41" t="s">
        <v>520</v>
      </c>
      <c r="E99" s="21" t="s">
        <v>254</v>
      </c>
      <c r="F99" s="21" t="s">
        <v>477</v>
      </c>
      <c r="G99" s="21" t="s">
        <v>255</v>
      </c>
      <c r="H99" s="15"/>
      <c r="I99" s="123"/>
      <c r="J99" s="123"/>
      <c r="K99" s="123" t="s">
        <v>117</v>
      </c>
      <c r="L99" s="123" t="s">
        <v>31</v>
      </c>
      <c r="M99" s="127" t="s">
        <v>214</v>
      </c>
      <c r="N99" s="75">
        <v>53101.99</v>
      </c>
      <c r="O99" s="75">
        <v>53090.19</v>
      </c>
      <c r="P99" s="75">
        <v>18600</v>
      </c>
      <c r="Q99" s="75">
        <v>879000</v>
      </c>
      <c r="R99" s="75">
        <v>955500</v>
      </c>
      <c r="S99" s="72">
        <v>1027000</v>
      </c>
    </row>
    <row r="100" spans="1:19" s="11" customFormat="1" ht="52.5" customHeight="1">
      <c r="A100" s="59"/>
      <c r="B100" s="9" t="s">
        <v>471</v>
      </c>
      <c r="C100" s="13"/>
      <c r="D100" s="45" t="s">
        <v>581</v>
      </c>
      <c r="E100" s="21"/>
      <c r="F100" s="21"/>
      <c r="G100" s="21"/>
      <c r="H100" s="15"/>
      <c r="I100" s="123"/>
      <c r="J100" s="182"/>
      <c r="K100" s="43" t="s">
        <v>157</v>
      </c>
      <c r="L100" s="43" t="s">
        <v>108</v>
      </c>
      <c r="M100" s="43" t="s">
        <v>158</v>
      </c>
      <c r="N100" s="75">
        <v>596800</v>
      </c>
      <c r="O100" s="75">
        <v>596800</v>
      </c>
      <c r="P100" s="75">
        <v>531000</v>
      </c>
      <c r="Q100" s="75">
        <v>0</v>
      </c>
      <c r="R100" s="75">
        <v>0</v>
      </c>
      <c r="S100" s="83">
        <v>0</v>
      </c>
    </row>
    <row r="101" spans="1:19" s="11" customFormat="1" ht="64.5" customHeight="1">
      <c r="A101" s="65"/>
      <c r="B101" s="20" t="s">
        <v>319</v>
      </c>
      <c r="C101" s="14"/>
      <c r="D101" s="41" t="s">
        <v>581</v>
      </c>
      <c r="E101" s="21"/>
      <c r="F101" s="21"/>
      <c r="G101" s="21"/>
      <c r="H101" s="15"/>
      <c r="I101" s="123"/>
      <c r="J101" s="183"/>
      <c r="K101" s="123" t="s">
        <v>79</v>
      </c>
      <c r="L101" s="123" t="s">
        <v>613</v>
      </c>
      <c r="M101" s="127" t="s">
        <v>614</v>
      </c>
      <c r="N101" s="75">
        <v>1000000</v>
      </c>
      <c r="O101" s="75">
        <v>1000000</v>
      </c>
      <c r="P101" s="75">
        <v>0</v>
      </c>
      <c r="Q101" s="75">
        <v>0</v>
      </c>
      <c r="R101" s="75">
        <v>0</v>
      </c>
      <c r="S101" s="83">
        <v>0</v>
      </c>
    </row>
    <row r="102" spans="1:19" s="11" customFormat="1" ht="78.75" customHeight="1">
      <c r="A102" s="59"/>
      <c r="B102" s="9" t="s">
        <v>81</v>
      </c>
      <c r="C102" s="13"/>
      <c r="D102" s="45" t="s">
        <v>581</v>
      </c>
      <c r="E102" s="28"/>
      <c r="F102" s="28"/>
      <c r="G102" s="28"/>
      <c r="H102" s="28"/>
      <c r="I102" s="43"/>
      <c r="J102" s="43"/>
      <c r="K102" s="43" t="s">
        <v>80</v>
      </c>
      <c r="L102" s="43" t="s">
        <v>31</v>
      </c>
      <c r="M102" s="132" t="s">
        <v>105</v>
      </c>
      <c r="N102" s="75">
        <v>403846</v>
      </c>
      <c r="O102" s="75">
        <v>399046</v>
      </c>
      <c r="P102" s="75">
        <v>0</v>
      </c>
      <c r="Q102" s="75">
        <v>0</v>
      </c>
      <c r="R102" s="75">
        <v>0</v>
      </c>
      <c r="S102" s="83">
        <v>0</v>
      </c>
    </row>
    <row r="103" spans="1:19" s="11" customFormat="1" ht="66" customHeight="1">
      <c r="A103" s="59"/>
      <c r="B103" s="9" t="s">
        <v>246</v>
      </c>
      <c r="C103" s="13"/>
      <c r="D103" s="45" t="s">
        <v>581</v>
      </c>
      <c r="E103" s="28"/>
      <c r="F103" s="28"/>
      <c r="G103" s="28"/>
      <c r="H103" s="28"/>
      <c r="I103" s="43"/>
      <c r="J103" s="43"/>
      <c r="K103" s="43" t="s">
        <v>118</v>
      </c>
      <c r="L103" s="43" t="s">
        <v>31</v>
      </c>
      <c r="M103" s="132" t="s">
        <v>106</v>
      </c>
      <c r="N103" s="75">
        <v>2281900</v>
      </c>
      <c r="O103" s="75">
        <v>2281860.3</v>
      </c>
      <c r="P103" s="75">
        <v>2334000</v>
      </c>
      <c r="Q103" s="75">
        <v>0</v>
      </c>
      <c r="R103" s="75">
        <v>0</v>
      </c>
      <c r="S103" s="83">
        <v>0</v>
      </c>
    </row>
    <row r="104" spans="1:19" s="11" customFormat="1" ht="60.75" customHeight="1">
      <c r="A104" s="59"/>
      <c r="B104" s="9" t="s">
        <v>143</v>
      </c>
      <c r="C104" s="13"/>
      <c r="D104" s="45" t="s">
        <v>581</v>
      </c>
      <c r="E104" s="28"/>
      <c r="F104" s="28"/>
      <c r="G104" s="28"/>
      <c r="H104" s="28"/>
      <c r="I104" s="43"/>
      <c r="J104" s="43"/>
      <c r="K104" s="43" t="s">
        <v>584</v>
      </c>
      <c r="L104" s="43" t="s">
        <v>150</v>
      </c>
      <c r="M104" s="132" t="s">
        <v>585</v>
      </c>
      <c r="N104" s="75">
        <v>50000</v>
      </c>
      <c r="O104" s="75">
        <v>50000</v>
      </c>
      <c r="P104" s="75">
        <v>0</v>
      </c>
      <c r="Q104" s="75">
        <v>0</v>
      </c>
      <c r="R104" s="75">
        <v>0</v>
      </c>
      <c r="S104" s="83">
        <v>0</v>
      </c>
    </row>
    <row r="105" spans="1:19" s="3" customFormat="1" ht="64.5" customHeight="1">
      <c r="A105" s="58" t="s">
        <v>310</v>
      </c>
      <c r="B105" s="27" t="s">
        <v>356</v>
      </c>
      <c r="C105" s="4"/>
      <c r="D105" s="48"/>
      <c r="E105" s="28"/>
      <c r="F105" s="28"/>
      <c r="G105" s="28"/>
      <c r="H105" s="28"/>
      <c r="I105" s="43"/>
      <c r="J105" s="43"/>
      <c r="K105" s="43"/>
      <c r="L105" s="43"/>
      <c r="M105" s="43"/>
      <c r="N105" s="74">
        <f aca="true" t="shared" si="6" ref="N105:S105">SUM(N106:N129)</f>
        <v>84711364.84</v>
      </c>
      <c r="O105" s="74">
        <f t="shared" si="6"/>
        <v>84441899.15</v>
      </c>
      <c r="P105" s="74">
        <f t="shared" si="6"/>
        <v>83137389.5</v>
      </c>
      <c r="Q105" s="74">
        <f t="shared" si="6"/>
        <v>69317000</v>
      </c>
      <c r="R105" s="74">
        <f t="shared" si="6"/>
        <v>64912000</v>
      </c>
      <c r="S105" s="71">
        <f t="shared" si="6"/>
        <v>66794000</v>
      </c>
    </row>
    <row r="106" spans="1:19" s="11" customFormat="1" ht="123.75" customHeight="1">
      <c r="A106" s="59"/>
      <c r="B106" s="9" t="s">
        <v>718</v>
      </c>
      <c r="C106" s="13"/>
      <c r="D106" s="45" t="s">
        <v>83</v>
      </c>
      <c r="E106" s="28" t="s">
        <v>254</v>
      </c>
      <c r="F106" s="28" t="s">
        <v>397</v>
      </c>
      <c r="G106" s="28" t="s">
        <v>255</v>
      </c>
      <c r="H106" s="28"/>
      <c r="I106" s="43"/>
      <c r="J106" s="43"/>
      <c r="K106" s="43" t="s">
        <v>121</v>
      </c>
      <c r="L106" s="43" t="s">
        <v>119</v>
      </c>
      <c r="M106" s="132" t="s">
        <v>120</v>
      </c>
      <c r="N106" s="75">
        <v>259779.28</v>
      </c>
      <c r="O106" s="75">
        <v>245251.46</v>
      </c>
      <c r="P106" s="75">
        <v>110596</v>
      </c>
      <c r="Q106" s="75">
        <v>81000</v>
      </c>
      <c r="R106" s="75">
        <v>278000</v>
      </c>
      <c r="S106" s="72">
        <v>306000</v>
      </c>
    </row>
    <row r="107" spans="1:19" s="11" customFormat="1" ht="108" customHeight="1">
      <c r="A107" s="59"/>
      <c r="B107" s="9" t="s">
        <v>28</v>
      </c>
      <c r="C107" s="13"/>
      <c r="D107" s="45" t="s">
        <v>83</v>
      </c>
      <c r="E107" s="28" t="s">
        <v>254</v>
      </c>
      <c r="F107" s="28" t="s">
        <v>397</v>
      </c>
      <c r="G107" s="28" t="s">
        <v>255</v>
      </c>
      <c r="H107" s="28"/>
      <c r="I107" s="43"/>
      <c r="J107" s="43"/>
      <c r="K107" s="43" t="s">
        <v>122</v>
      </c>
      <c r="L107" s="43" t="s">
        <v>71</v>
      </c>
      <c r="M107" s="132" t="s">
        <v>57</v>
      </c>
      <c r="N107" s="75">
        <v>555000</v>
      </c>
      <c r="O107" s="75">
        <v>515707.69</v>
      </c>
      <c r="P107" s="75">
        <v>277017.17</v>
      </c>
      <c r="Q107" s="75">
        <v>567500</v>
      </c>
      <c r="R107" s="75">
        <v>692000</v>
      </c>
      <c r="S107" s="75">
        <v>761000</v>
      </c>
    </row>
    <row r="108" spans="1:19" s="11" customFormat="1" ht="62.25" customHeight="1">
      <c r="A108" s="59"/>
      <c r="B108" s="9" t="s">
        <v>216</v>
      </c>
      <c r="C108" s="13"/>
      <c r="D108" s="45" t="s">
        <v>83</v>
      </c>
      <c r="E108" s="28"/>
      <c r="F108" s="28"/>
      <c r="G108" s="28"/>
      <c r="H108" s="28"/>
      <c r="I108" s="43"/>
      <c r="J108" s="43"/>
      <c r="K108" s="43" t="s">
        <v>234</v>
      </c>
      <c r="L108" s="43" t="s">
        <v>108</v>
      </c>
      <c r="M108" s="132" t="s">
        <v>465</v>
      </c>
      <c r="N108" s="75">
        <v>0</v>
      </c>
      <c r="O108" s="75">
        <v>0</v>
      </c>
      <c r="P108" s="75">
        <v>600000</v>
      </c>
      <c r="Q108" s="75">
        <v>0</v>
      </c>
      <c r="R108" s="75">
        <v>0</v>
      </c>
      <c r="S108" s="83">
        <v>0</v>
      </c>
    </row>
    <row r="109" spans="1:19" s="11" customFormat="1" ht="17.25" customHeight="1">
      <c r="A109" s="217"/>
      <c r="B109" s="212" t="s">
        <v>87</v>
      </c>
      <c r="C109" s="14"/>
      <c r="D109" s="41" t="s">
        <v>83</v>
      </c>
      <c r="E109" s="28"/>
      <c r="F109" s="28"/>
      <c r="G109" s="28"/>
      <c r="H109" s="15"/>
      <c r="I109" s="123"/>
      <c r="J109" s="123"/>
      <c r="K109" s="182" t="s">
        <v>265</v>
      </c>
      <c r="L109" s="182" t="s">
        <v>257</v>
      </c>
      <c r="M109" s="198" t="s">
        <v>694</v>
      </c>
      <c r="N109" s="75">
        <v>22472645.97</v>
      </c>
      <c r="O109" s="75">
        <v>22426445.23</v>
      </c>
      <c r="P109" s="75">
        <v>22584817.02</v>
      </c>
      <c r="Q109" s="75">
        <v>23159000</v>
      </c>
      <c r="R109" s="75">
        <f>23894000+10000000-8000000-2000</f>
        <v>25892000</v>
      </c>
      <c r="S109" s="142">
        <f>24006000+10000000-8000000+1000</f>
        <v>26007000</v>
      </c>
    </row>
    <row r="110" spans="1:19" s="11" customFormat="1" ht="17.25" customHeight="1">
      <c r="A110" s="218"/>
      <c r="B110" s="214"/>
      <c r="C110" s="14"/>
      <c r="D110" s="41" t="s">
        <v>615</v>
      </c>
      <c r="E110" s="28"/>
      <c r="F110" s="28"/>
      <c r="G110" s="28"/>
      <c r="H110" s="15"/>
      <c r="I110" s="123"/>
      <c r="J110" s="123"/>
      <c r="K110" s="197"/>
      <c r="L110" s="197"/>
      <c r="M110" s="199"/>
      <c r="N110" s="75">
        <v>937706</v>
      </c>
      <c r="O110" s="75">
        <v>934847.92</v>
      </c>
      <c r="P110" s="75">
        <v>710054</v>
      </c>
      <c r="Q110" s="75">
        <v>848300</v>
      </c>
      <c r="R110" s="75">
        <f>915000</f>
        <v>915000</v>
      </c>
      <c r="S110" s="75">
        <v>935000</v>
      </c>
    </row>
    <row r="111" spans="1:19" s="11" customFormat="1" ht="18" customHeight="1">
      <c r="A111" s="218"/>
      <c r="B111" s="214"/>
      <c r="C111" s="14"/>
      <c r="D111" s="203" t="s">
        <v>519</v>
      </c>
      <c r="E111" s="28"/>
      <c r="F111" s="28"/>
      <c r="G111" s="28"/>
      <c r="H111" s="15"/>
      <c r="I111" s="123"/>
      <c r="J111" s="123"/>
      <c r="K111" s="197"/>
      <c r="L111" s="197"/>
      <c r="M111" s="199"/>
      <c r="N111" s="75">
        <v>2069665</v>
      </c>
      <c r="O111" s="75">
        <v>2069270.52</v>
      </c>
      <c r="P111" s="75">
        <v>1927880</v>
      </c>
      <c r="Q111" s="75">
        <v>1761400</v>
      </c>
      <c r="R111" s="75">
        <v>1923000</v>
      </c>
      <c r="S111" s="72">
        <v>1933000</v>
      </c>
    </row>
    <row r="112" spans="1:19" s="11" customFormat="1" ht="18" customHeight="1">
      <c r="A112" s="218"/>
      <c r="B112" s="214"/>
      <c r="C112" s="14"/>
      <c r="D112" s="205"/>
      <c r="E112" s="28"/>
      <c r="F112" s="28"/>
      <c r="G112" s="28"/>
      <c r="H112" s="15"/>
      <c r="I112" s="123"/>
      <c r="J112" s="123"/>
      <c r="K112" s="197"/>
      <c r="L112" s="197"/>
      <c r="M112" s="199"/>
      <c r="N112" s="75">
        <v>21935579</v>
      </c>
      <c r="O112" s="75">
        <v>21909960.08</v>
      </c>
      <c r="P112" s="75">
        <v>0</v>
      </c>
      <c r="Q112" s="75">
        <v>0</v>
      </c>
      <c r="R112" s="75">
        <v>0</v>
      </c>
      <c r="S112" s="72">
        <v>0</v>
      </c>
    </row>
    <row r="113" spans="1:19" s="11" customFormat="1" ht="17.25" customHeight="1">
      <c r="A113" s="218"/>
      <c r="B113" s="214"/>
      <c r="C113" s="14"/>
      <c r="D113" s="203" t="s">
        <v>616</v>
      </c>
      <c r="E113" s="28"/>
      <c r="F113" s="28"/>
      <c r="G113" s="28"/>
      <c r="H113" s="15"/>
      <c r="I113" s="123"/>
      <c r="J113" s="123"/>
      <c r="K113" s="197"/>
      <c r="L113" s="197"/>
      <c r="M113" s="199"/>
      <c r="N113" s="75">
        <v>2306694</v>
      </c>
      <c r="O113" s="75">
        <v>2301832.98</v>
      </c>
      <c r="P113" s="75">
        <v>0</v>
      </c>
      <c r="Q113" s="75">
        <v>0</v>
      </c>
      <c r="R113" s="75">
        <v>0</v>
      </c>
      <c r="S113" s="72">
        <v>0</v>
      </c>
    </row>
    <row r="114" spans="1:19" s="11" customFormat="1" ht="15.75" customHeight="1">
      <c r="A114" s="218"/>
      <c r="B114" s="214"/>
      <c r="C114" s="14"/>
      <c r="D114" s="204"/>
      <c r="E114" s="28"/>
      <c r="F114" s="28"/>
      <c r="G114" s="28"/>
      <c r="H114" s="15"/>
      <c r="I114" s="123"/>
      <c r="J114" s="123"/>
      <c r="K114" s="197"/>
      <c r="L114" s="31"/>
      <c r="M114" s="126"/>
      <c r="N114" s="75">
        <v>7419414.19</v>
      </c>
      <c r="O114" s="75">
        <v>7352904.54</v>
      </c>
      <c r="P114" s="75">
        <v>21779276.14</v>
      </c>
      <c r="Q114" s="75">
        <v>22102000</v>
      </c>
      <c r="R114" s="75">
        <v>22944000</v>
      </c>
      <c r="S114" s="72">
        <v>23289000</v>
      </c>
    </row>
    <row r="115" spans="1:19" s="11" customFormat="1" ht="17.25" customHeight="1">
      <c r="A115" s="218"/>
      <c r="B115" s="214"/>
      <c r="C115" s="14"/>
      <c r="D115" s="203" t="s">
        <v>83</v>
      </c>
      <c r="E115" s="28"/>
      <c r="F115" s="28"/>
      <c r="G115" s="28"/>
      <c r="H115" s="15"/>
      <c r="I115" s="123"/>
      <c r="J115" s="123"/>
      <c r="K115" s="254" t="s">
        <v>414</v>
      </c>
      <c r="L115" s="31"/>
      <c r="M115" s="126"/>
      <c r="N115" s="75">
        <v>1147914</v>
      </c>
      <c r="O115" s="75">
        <v>1147029.51</v>
      </c>
      <c r="P115" s="75">
        <v>1029874</v>
      </c>
      <c r="Q115" s="75">
        <v>1055000</v>
      </c>
      <c r="R115" s="75">
        <v>1136000</v>
      </c>
      <c r="S115" s="72">
        <v>1156000</v>
      </c>
    </row>
    <row r="116" spans="1:19" s="11" customFormat="1" ht="12.75" customHeight="1">
      <c r="A116" s="218"/>
      <c r="B116" s="214"/>
      <c r="C116" s="14"/>
      <c r="D116" s="204"/>
      <c r="E116" s="28"/>
      <c r="F116" s="28"/>
      <c r="G116" s="28"/>
      <c r="H116" s="15"/>
      <c r="I116" s="123"/>
      <c r="J116" s="123"/>
      <c r="K116" s="254"/>
      <c r="L116" s="31"/>
      <c r="M116" s="126"/>
      <c r="N116" s="75">
        <v>0</v>
      </c>
      <c r="O116" s="75">
        <v>0</v>
      </c>
      <c r="P116" s="75">
        <v>380000</v>
      </c>
      <c r="Q116" s="75">
        <v>147000</v>
      </c>
      <c r="R116" s="75">
        <v>458000</v>
      </c>
      <c r="S116" s="72">
        <v>492000</v>
      </c>
    </row>
    <row r="117" spans="1:19" s="11" customFormat="1" ht="13.5" customHeight="1">
      <c r="A117" s="218"/>
      <c r="B117" s="214"/>
      <c r="C117" s="14"/>
      <c r="D117" s="205"/>
      <c r="E117" s="28"/>
      <c r="F117" s="28"/>
      <c r="G117" s="28"/>
      <c r="H117" s="15"/>
      <c r="I117" s="123"/>
      <c r="J117" s="123"/>
      <c r="K117" s="254"/>
      <c r="L117" s="31"/>
      <c r="M117" s="126"/>
      <c r="N117" s="75">
        <v>0</v>
      </c>
      <c r="O117" s="75">
        <v>0</v>
      </c>
      <c r="P117" s="75">
        <v>620000</v>
      </c>
      <c r="Q117" s="75">
        <v>686000</v>
      </c>
      <c r="R117" s="75">
        <v>746000</v>
      </c>
      <c r="S117" s="72">
        <v>802000</v>
      </c>
    </row>
    <row r="118" spans="1:19" s="11" customFormat="1" ht="12.75" customHeight="1">
      <c r="A118" s="218"/>
      <c r="B118" s="214"/>
      <c r="C118" s="14"/>
      <c r="D118" s="206" t="s">
        <v>519</v>
      </c>
      <c r="E118" s="28"/>
      <c r="F118" s="28"/>
      <c r="G118" s="28"/>
      <c r="H118" s="15"/>
      <c r="I118" s="123"/>
      <c r="J118" s="123"/>
      <c r="K118" s="254"/>
      <c r="L118" s="31"/>
      <c r="M118" s="126"/>
      <c r="N118" s="75">
        <v>4642000</v>
      </c>
      <c r="O118" s="75">
        <v>4642000</v>
      </c>
      <c r="P118" s="75">
        <v>1700300</v>
      </c>
      <c r="Q118" s="75">
        <v>0</v>
      </c>
      <c r="R118" s="75">
        <v>0</v>
      </c>
      <c r="S118" s="72">
        <v>0</v>
      </c>
    </row>
    <row r="119" spans="1:19" s="11" customFormat="1" ht="14.25" customHeight="1">
      <c r="A119" s="218"/>
      <c r="B119" s="214"/>
      <c r="C119" s="14"/>
      <c r="D119" s="207"/>
      <c r="E119" s="28"/>
      <c r="F119" s="28"/>
      <c r="G119" s="28"/>
      <c r="H119" s="15"/>
      <c r="I119" s="123"/>
      <c r="J119" s="123"/>
      <c r="K119" s="255"/>
      <c r="L119" s="123"/>
      <c r="M119" s="127"/>
      <c r="N119" s="75">
        <v>8816068</v>
      </c>
      <c r="O119" s="75">
        <v>8747749.82</v>
      </c>
      <c r="P119" s="75">
        <v>8295851.45</v>
      </c>
      <c r="Q119" s="75">
        <v>8797800</v>
      </c>
      <c r="R119" s="75">
        <f>8928000+2000000-1000000</f>
        <v>9928000</v>
      </c>
      <c r="S119" s="142">
        <f>9113000+2000000</f>
        <v>11113000</v>
      </c>
    </row>
    <row r="120" spans="1:19" s="11" customFormat="1" ht="57" customHeight="1">
      <c r="A120" s="59"/>
      <c r="B120" s="212" t="s">
        <v>91</v>
      </c>
      <c r="C120" s="13"/>
      <c r="D120" s="45" t="s">
        <v>83</v>
      </c>
      <c r="E120" s="28" t="s">
        <v>254</v>
      </c>
      <c r="F120" s="28" t="s">
        <v>397</v>
      </c>
      <c r="G120" s="28" t="s">
        <v>255</v>
      </c>
      <c r="H120" s="28" t="s">
        <v>286</v>
      </c>
      <c r="I120" s="43" t="s">
        <v>296</v>
      </c>
      <c r="J120" s="43" t="s">
        <v>322</v>
      </c>
      <c r="K120" s="187" t="s">
        <v>265</v>
      </c>
      <c r="L120" s="182" t="s">
        <v>257</v>
      </c>
      <c r="M120" s="198" t="s">
        <v>253</v>
      </c>
      <c r="N120" s="75">
        <v>6959000</v>
      </c>
      <c r="O120" s="75">
        <v>6959000</v>
      </c>
      <c r="P120" s="75">
        <v>1136895.9</v>
      </c>
      <c r="Q120" s="75">
        <v>1500000</v>
      </c>
      <c r="R120" s="75">
        <v>0</v>
      </c>
      <c r="S120" s="83">
        <v>0</v>
      </c>
    </row>
    <row r="121" spans="1:19" s="11" customFormat="1" ht="42.75" customHeight="1">
      <c r="A121" s="60"/>
      <c r="B121" s="213"/>
      <c r="C121" s="13"/>
      <c r="D121" s="45" t="s">
        <v>519</v>
      </c>
      <c r="E121" s="28"/>
      <c r="F121" s="28"/>
      <c r="G121" s="28"/>
      <c r="H121" s="28"/>
      <c r="I121" s="43"/>
      <c r="J121" s="43"/>
      <c r="K121" s="187"/>
      <c r="L121" s="183"/>
      <c r="M121" s="200"/>
      <c r="N121" s="75">
        <v>0</v>
      </c>
      <c r="O121" s="75">
        <v>0</v>
      </c>
      <c r="P121" s="75">
        <v>11950759.1</v>
      </c>
      <c r="Q121" s="75">
        <v>0</v>
      </c>
      <c r="R121" s="75">
        <v>0</v>
      </c>
      <c r="S121" s="83">
        <v>0</v>
      </c>
    </row>
    <row r="122" spans="1:19" s="11" customFormat="1" ht="36" customHeight="1">
      <c r="A122" s="217"/>
      <c r="B122" s="214" t="s">
        <v>75</v>
      </c>
      <c r="C122" s="14"/>
      <c r="D122" s="41" t="s">
        <v>616</v>
      </c>
      <c r="E122" s="15" t="s">
        <v>254</v>
      </c>
      <c r="F122" s="15" t="s">
        <v>397</v>
      </c>
      <c r="G122" s="15" t="s">
        <v>255</v>
      </c>
      <c r="H122" s="15" t="s">
        <v>8</v>
      </c>
      <c r="I122" s="123" t="s">
        <v>512</v>
      </c>
      <c r="J122" s="123" t="s">
        <v>364</v>
      </c>
      <c r="K122" s="229" t="s">
        <v>123</v>
      </c>
      <c r="L122" s="182" t="s">
        <v>150</v>
      </c>
      <c r="M122" s="198" t="s">
        <v>124</v>
      </c>
      <c r="N122" s="75">
        <v>3272700</v>
      </c>
      <c r="O122" s="75">
        <v>3272700</v>
      </c>
      <c r="P122" s="75">
        <v>5659345.6</v>
      </c>
      <c r="Q122" s="75">
        <v>5901200</v>
      </c>
      <c r="R122" s="75">
        <v>0</v>
      </c>
      <c r="S122" s="83">
        <v>0</v>
      </c>
    </row>
    <row r="123" spans="1:19" s="11" customFormat="1" ht="50.25" customHeight="1">
      <c r="A123" s="219"/>
      <c r="B123" s="213"/>
      <c r="C123" s="14"/>
      <c r="D123" s="41" t="s">
        <v>519</v>
      </c>
      <c r="E123" s="28"/>
      <c r="F123" s="28"/>
      <c r="G123" s="28"/>
      <c r="H123" s="15"/>
      <c r="I123" s="123"/>
      <c r="J123" s="123"/>
      <c r="K123" s="230"/>
      <c r="L123" s="183"/>
      <c r="M123" s="200"/>
      <c r="N123" s="75">
        <v>1757300</v>
      </c>
      <c r="O123" s="75">
        <v>1757300</v>
      </c>
      <c r="P123" s="75">
        <v>2403723.12</v>
      </c>
      <c r="Q123" s="75">
        <v>2710800</v>
      </c>
      <c r="R123" s="75">
        <v>0</v>
      </c>
      <c r="S123" s="83">
        <v>0</v>
      </c>
    </row>
    <row r="124" spans="1:19" s="11" customFormat="1" ht="28.5" customHeight="1">
      <c r="A124" s="65"/>
      <c r="B124" s="208" t="s">
        <v>65</v>
      </c>
      <c r="C124" s="14"/>
      <c r="D124" s="41" t="s">
        <v>83</v>
      </c>
      <c r="E124" s="28"/>
      <c r="F124" s="28"/>
      <c r="G124" s="28"/>
      <c r="H124" s="15"/>
      <c r="I124" s="123"/>
      <c r="J124" s="123"/>
      <c r="K124" s="248" t="s">
        <v>125</v>
      </c>
      <c r="L124" s="182" t="s">
        <v>64</v>
      </c>
      <c r="M124" s="198" t="s">
        <v>612</v>
      </c>
      <c r="N124" s="75">
        <v>0</v>
      </c>
      <c r="O124" s="75">
        <v>0</v>
      </c>
      <c r="P124" s="75">
        <v>363300</v>
      </c>
      <c r="Q124" s="75">
        <v>0</v>
      </c>
      <c r="R124" s="75">
        <v>0</v>
      </c>
      <c r="S124" s="83">
        <v>0</v>
      </c>
    </row>
    <row r="125" spans="1:19" s="11" customFormat="1" ht="33" customHeight="1">
      <c r="A125" s="65"/>
      <c r="B125" s="209"/>
      <c r="C125" s="14"/>
      <c r="D125" s="41" t="s">
        <v>616</v>
      </c>
      <c r="E125" s="28"/>
      <c r="F125" s="28"/>
      <c r="G125" s="28"/>
      <c r="H125" s="15"/>
      <c r="I125" s="123"/>
      <c r="J125" s="123"/>
      <c r="K125" s="249"/>
      <c r="L125" s="183"/>
      <c r="M125" s="200"/>
      <c r="N125" s="75">
        <v>0</v>
      </c>
      <c r="O125" s="75">
        <v>0</v>
      </c>
      <c r="P125" s="75">
        <v>228000</v>
      </c>
      <c r="Q125" s="75">
        <v>0</v>
      </c>
      <c r="R125" s="75">
        <v>0</v>
      </c>
      <c r="S125" s="83">
        <v>0</v>
      </c>
    </row>
    <row r="126" spans="1:19" s="11" customFormat="1" ht="28.5" customHeight="1">
      <c r="A126" s="65"/>
      <c r="B126" s="212" t="s">
        <v>215</v>
      </c>
      <c r="C126" s="13"/>
      <c r="D126" s="45" t="s">
        <v>83</v>
      </c>
      <c r="E126" s="28"/>
      <c r="F126" s="28"/>
      <c r="G126" s="28"/>
      <c r="H126" s="28"/>
      <c r="I126" s="43"/>
      <c r="J126" s="43"/>
      <c r="K126" s="248" t="s">
        <v>125</v>
      </c>
      <c r="L126" s="182" t="s">
        <v>64</v>
      </c>
      <c r="M126" s="198" t="s">
        <v>612</v>
      </c>
      <c r="N126" s="75">
        <v>0</v>
      </c>
      <c r="O126" s="75">
        <v>0</v>
      </c>
      <c r="P126" s="75">
        <v>847700</v>
      </c>
      <c r="Q126" s="75">
        <v>0</v>
      </c>
      <c r="R126" s="75">
        <v>0</v>
      </c>
      <c r="S126" s="83">
        <v>0</v>
      </c>
    </row>
    <row r="127" spans="1:19" s="11" customFormat="1" ht="33.75" customHeight="1">
      <c r="A127" s="65"/>
      <c r="B127" s="213"/>
      <c r="C127" s="14"/>
      <c r="D127" s="41" t="s">
        <v>616</v>
      </c>
      <c r="E127" s="28"/>
      <c r="F127" s="28"/>
      <c r="G127" s="28"/>
      <c r="H127" s="15"/>
      <c r="I127" s="123"/>
      <c r="J127" s="123"/>
      <c r="K127" s="249"/>
      <c r="L127" s="183"/>
      <c r="M127" s="200"/>
      <c r="N127" s="75">
        <v>0</v>
      </c>
      <c r="O127" s="75">
        <v>0</v>
      </c>
      <c r="P127" s="75">
        <v>532000</v>
      </c>
      <c r="Q127" s="75">
        <v>0</v>
      </c>
      <c r="R127" s="75">
        <v>0</v>
      </c>
      <c r="S127" s="83">
        <v>0</v>
      </c>
    </row>
    <row r="128" spans="1:19" s="11" customFormat="1" ht="82.5" customHeight="1">
      <c r="A128" s="59"/>
      <c r="B128" s="20" t="s">
        <v>593</v>
      </c>
      <c r="C128" s="14"/>
      <c r="D128" s="41" t="s">
        <v>83</v>
      </c>
      <c r="E128" s="15"/>
      <c r="F128" s="15"/>
      <c r="G128" s="15"/>
      <c r="H128" s="15"/>
      <c r="I128" s="123"/>
      <c r="J128" s="123"/>
      <c r="K128" s="167" t="s">
        <v>340</v>
      </c>
      <c r="L128" s="123" t="s">
        <v>150</v>
      </c>
      <c r="M128" s="127" t="s">
        <v>274</v>
      </c>
      <c r="N128" s="75">
        <v>59999.4</v>
      </c>
      <c r="O128" s="75">
        <v>59999.4</v>
      </c>
      <c r="P128" s="75">
        <v>0</v>
      </c>
      <c r="Q128" s="75">
        <v>0</v>
      </c>
      <c r="R128" s="75">
        <v>0</v>
      </c>
      <c r="S128" s="83">
        <v>0</v>
      </c>
    </row>
    <row r="129" spans="1:19" s="11" customFormat="1" ht="117" customHeight="1">
      <c r="A129" s="59"/>
      <c r="B129" s="20" t="s">
        <v>225</v>
      </c>
      <c r="C129" s="14"/>
      <c r="D129" s="41" t="s">
        <v>83</v>
      </c>
      <c r="E129" s="28"/>
      <c r="F129" s="28"/>
      <c r="G129" s="28"/>
      <c r="H129" s="15"/>
      <c r="I129" s="123"/>
      <c r="J129" s="123"/>
      <c r="K129" s="168" t="s">
        <v>164</v>
      </c>
      <c r="L129" s="123" t="s">
        <v>257</v>
      </c>
      <c r="M129" s="127" t="s">
        <v>694</v>
      </c>
      <c r="N129" s="75">
        <v>99900</v>
      </c>
      <c r="O129" s="75">
        <v>99900</v>
      </c>
      <c r="P129" s="75">
        <v>0</v>
      </c>
      <c r="Q129" s="75">
        <v>0</v>
      </c>
      <c r="R129" s="75">
        <v>0</v>
      </c>
      <c r="S129" s="83">
        <v>0</v>
      </c>
    </row>
    <row r="130" spans="1:19" s="3" customFormat="1" ht="21">
      <c r="A130" s="58" t="s">
        <v>72</v>
      </c>
      <c r="B130" s="27" t="s">
        <v>660</v>
      </c>
      <c r="C130" s="4"/>
      <c r="D130" s="48"/>
      <c r="E130" s="28"/>
      <c r="F130" s="28"/>
      <c r="G130" s="28"/>
      <c r="H130" s="28"/>
      <c r="I130" s="43"/>
      <c r="J130" s="43"/>
      <c r="K130" s="143"/>
      <c r="L130" s="43"/>
      <c r="M130" s="43"/>
      <c r="N130" s="75"/>
      <c r="O130" s="75"/>
      <c r="P130" s="75"/>
      <c r="Q130" s="75"/>
      <c r="R130" s="75"/>
      <c r="S130" s="72"/>
    </row>
    <row r="131" spans="1:19" s="3" customFormat="1" ht="28.5" customHeight="1">
      <c r="A131" s="58" t="s">
        <v>408</v>
      </c>
      <c r="B131" s="27" t="s">
        <v>181</v>
      </c>
      <c r="C131" s="4"/>
      <c r="D131" s="48"/>
      <c r="E131" s="28"/>
      <c r="F131" s="28"/>
      <c r="G131" s="28"/>
      <c r="H131" s="28"/>
      <c r="I131" s="43"/>
      <c r="J131" s="43"/>
      <c r="K131" s="43"/>
      <c r="L131" s="43"/>
      <c r="M131" s="43"/>
      <c r="N131" s="74">
        <f aca="true" t="shared" si="7" ref="N131:S131">SUM(N132:N133)</f>
        <v>1485000</v>
      </c>
      <c r="O131" s="74">
        <f t="shared" si="7"/>
        <v>1483854.1</v>
      </c>
      <c r="P131" s="74">
        <f t="shared" si="7"/>
        <v>1089200</v>
      </c>
      <c r="Q131" s="74">
        <f t="shared" si="7"/>
        <v>1089000</v>
      </c>
      <c r="R131" s="74">
        <f t="shared" si="7"/>
        <v>1184000</v>
      </c>
      <c r="S131" s="74">
        <f t="shared" si="7"/>
        <v>1273000</v>
      </c>
    </row>
    <row r="132" spans="1:19" s="11" customFormat="1" ht="91.5" customHeight="1">
      <c r="A132" s="59"/>
      <c r="B132" s="9" t="s">
        <v>579</v>
      </c>
      <c r="C132" s="13"/>
      <c r="D132" s="45" t="s">
        <v>580</v>
      </c>
      <c r="E132" s="28" t="s">
        <v>254</v>
      </c>
      <c r="F132" s="28" t="s">
        <v>398</v>
      </c>
      <c r="G132" s="28" t="s">
        <v>255</v>
      </c>
      <c r="H132" s="28"/>
      <c r="I132" s="43"/>
      <c r="J132" s="43"/>
      <c r="K132" s="43" t="s">
        <v>541</v>
      </c>
      <c r="L132" s="43" t="s">
        <v>108</v>
      </c>
      <c r="M132" s="43" t="s">
        <v>532</v>
      </c>
      <c r="N132" s="75">
        <v>1003000</v>
      </c>
      <c r="O132" s="75">
        <v>1002260.1</v>
      </c>
      <c r="P132" s="75">
        <v>1089200</v>
      </c>
      <c r="Q132" s="75">
        <v>1089000</v>
      </c>
      <c r="R132" s="75">
        <v>1184000</v>
      </c>
      <c r="S132" s="72">
        <v>1273000</v>
      </c>
    </row>
    <row r="133" spans="1:19" s="11" customFormat="1" ht="93" customHeight="1">
      <c r="A133" s="60"/>
      <c r="B133" s="118" t="s">
        <v>372</v>
      </c>
      <c r="C133" s="29"/>
      <c r="D133" s="40" t="s">
        <v>516</v>
      </c>
      <c r="E133" s="21" t="s">
        <v>254</v>
      </c>
      <c r="F133" s="21" t="s">
        <v>398</v>
      </c>
      <c r="G133" s="21" t="s">
        <v>255</v>
      </c>
      <c r="H133" s="21" t="s">
        <v>211</v>
      </c>
      <c r="I133" s="121" t="s">
        <v>666</v>
      </c>
      <c r="J133" s="121" t="s">
        <v>667</v>
      </c>
      <c r="K133" s="121" t="s">
        <v>541</v>
      </c>
      <c r="L133" s="121" t="s">
        <v>108</v>
      </c>
      <c r="M133" s="121" t="s">
        <v>355</v>
      </c>
      <c r="N133" s="104">
        <v>482000</v>
      </c>
      <c r="O133" s="104">
        <v>481594</v>
      </c>
      <c r="P133" s="104">
        <v>0</v>
      </c>
      <c r="Q133" s="104">
        <v>0</v>
      </c>
      <c r="R133" s="104">
        <v>0</v>
      </c>
      <c r="S133" s="104">
        <v>0</v>
      </c>
    </row>
    <row r="134" spans="1:19" s="37" customFormat="1" ht="93" customHeight="1">
      <c r="A134" s="58" t="s">
        <v>298</v>
      </c>
      <c r="B134" s="27" t="s">
        <v>171</v>
      </c>
      <c r="C134" s="4"/>
      <c r="D134" s="49"/>
      <c r="E134" s="51"/>
      <c r="F134" s="51"/>
      <c r="G134" s="51"/>
      <c r="H134" s="51"/>
      <c r="I134" s="64"/>
      <c r="J134" s="64"/>
      <c r="K134" s="64"/>
      <c r="L134" s="64"/>
      <c r="M134" s="64"/>
      <c r="N134" s="74">
        <v>0</v>
      </c>
      <c r="O134" s="74">
        <v>0</v>
      </c>
      <c r="P134" s="74">
        <v>0</v>
      </c>
      <c r="Q134" s="74">
        <v>0</v>
      </c>
      <c r="R134" s="74">
        <v>0</v>
      </c>
      <c r="S134" s="71">
        <v>0</v>
      </c>
    </row>
    <row r="135" spans="1:19" s="3" customFormat="1" ht="64.5" customHeight="1">
      <c r="A135" s="58" t="s">
        <v>629</v>
      </c>
      <c r="B135" s="27" t="s">
        <v>172</v>
      </c>
      <c r="C135" s="4"/>
      <c r="D135" s="48"/>
      <c r="E135" s="28"/>
      <c r="F135" s="28"/>
      <c r="G135" s="28"/>
      <c r="H135" s="28"/>
      <c r="I135" s="43"/>
      <c r="J135" s="43"/>
      <c r="K135" s="43"/>
      <c r="L135" s="43"/>
      <c r="M135" s="43"/>
      <c r="N135" s="75"/>
      <c r="O135" s="75"/>
      <c r="P135" s="75"/>
      <c r="Q135" s="75"/>
      <c r="R135" s="75"/>
      <c r="S135" s="72"/>
    </row>
    <row r="136" spans="1:19" s="3" customFormat="1" ht="39.75" customHeight="1">
      <c r="A136" s="58" t="s">
        <v>393</v>
      </c>
      <c r="B136" s="27" t="s">
        <v>169</v>
      </c>
      <c r="C136" s="4"/>
      <c r="D136" s="48"/>
      <c r="E136" s="28"/>
      <c r="F136" s="28"/>
      <c r="G136" s="28"/>
      <c r="H136" s="28"/>
      <c r="I136" s="43"/>
      <c r="J136" s="43"/>
      <c r="K136" s="43"/>
      <c r="L136" s="43"/>
      <c r="M136" s="43"/>
      <c r="N136" s="74">
        <f aca="true" t="shared" si="8" ref="N136:S136">SUM(N137:N137)</f>
        <v>2131100</v>
      </c>
      <c r="O136" s="74">
        <f t="shared" si="8"/>
        <v>2130444.33</v>
      </c>
      <c r="P136" s="74">
        <f t="shared" si="8"/>
        <v>1557200</v>
      </c>
      <c r="Q136" s="74">
        <f t="shared" si="8"/>
        <v>1599000</v>
      </c>
      <c r="R136" s="74">
        <f t="shared" si="8"/>
        <v>1719000</v>
      </c>
      <c r="S136" s="74">
        <f t="shared" si="8"/>
        <v>1754000</v>
      </c>
    </row>
    <row r="137" spans="1:19" s="11" customFormat="1" ht="48" customHeight="1">
      <c r="A137" s="59"/>
      <c r="B137" s="9" t="s">
        <v>18</v>
      </c>
      <c r="C137" s="13"/>
      <c r="D137" s="45" t="s">
        <v>304</v>
      </c>
      <c r="E137" s="28" t="s">
        <v>254</v>
      </c>
      <c r="F137" s="28" t="s">
        <v>399</v>
      </c>
      <c r="G137" s="28" t="s">
        <v>255</v>
      </c>
      <c r="H137" s="28"/>
      <c r="I137" s="43"/>
      <c r="J137" s="43"/>
      <c r="K137" s="43" t="s">
        <v>27</v>
      </c>
      <c r="L137" s="43" t="s">
        <v>668</v>
      </c>
      <c r="M137" s="43" t="s">
        <v>253</v>
      </c>
      <c r="N137" s="75">
        <f>1787100+344000</f>
        <v>2131100</v>
      </c>
      <c r="O137" s="75">
        <f>1787001.33+343443</f>
        <v>2130444.33</v>
      </c>
      <c r="P137" s="75">
        <v>1557200</v>
      </c>
      <c r="Q137" s="75">
        <v>1599000</v>
      </c>
      <c r="R137" s="75">
        <v>1719000</v>
      </c>
      <c r="S137" s="72">
        <v>1754000</v>
      </c>
    </row>
    <row r="138" spans="1:19" s="3" customFormat="1" ht="51.75" customHeight="1">
      <c r="A138" s="58" t="s">
        <v>363</v>
      </c>
      <c r="B138" s="27" t="s">
        <v>300</v>
      </c>
      <c r="C138" s="4"/>
      <c r="D138" s="48"/>
      <c r="E138" s="28"/>
      <c r="F138" s="28"/>
      <c r="G138" s="28"/>
      <c r="H138" s="28"/>
      <c r="I138" s="43"/>
      <c r="J138" s="43"/>
      <c r="K138" s="43"/>
      <c r="L138" s="43"/>
      <c r="M138" s="43"/>
      <c r="N138" s="75"/>
      <c r="O138" s="75"/>
      <c r="P138" s="75"/>
      <c r="Q138" s="75"/>
      <c r="R138" s="75"/>
      <c r="S138" s="72"/>
    </row>
    <row r="139" spans="1:19" s="3" customFormat="1" ht="63" customHeight="1">
      <c r="A139" s="58" t="s">
        <v>624</v>
      </c>
      <c r="B139" s="27" t="s">
        <v>625</v>
      </c>
      <c r="C139" s="4"/>
      <c r="D139" s="48"/>
      <c r="E139" s="28"/>
      <c r="F139" s="28"/>
      <c r="G139" s="28"/>
      <c r="H139" s="28"/>
      <c r="I139" s="43"/>
      <c r="J139" s="43"/>
      <c r="K139" s="43"/>
      <c r="L139" s="43"/>
      <c r="M139" s="43"/>
      <c r="N139" s="74">
        <f aca="true" t="shared" si="9" ref="N139:S139">SUM(N140)</f>
        <v>695000</v>
      </c>
      <c r="O139" s="74">
        <f t="shared" si="9"/>
        <v>677100.65</v>
      </c>
      <c r="P139" s="74">
        <f t="shared" si="9"/>
        <v>653700</v>
      </c>
      <c r="Q139" s="74">
        <f t="shared" si="9"/>
        <v>737000</v>
      </c>
      <c r="R139" s="74">
        <f t="shared" si="9"/>
        <v>768000</v>
      </c>
      <c r="S139" s="74">
        <f t="shared" si="9"/>
        <v>794000</v>
      </c>
    </row>
    <row r="140" spans="1:19" s="3" customFormat="1" ht="90" customHeight="1">
      <c r="A140" s="59"/>
      <c r="B140" s="68" t="s">
        <v>619</v>
      </c>
      <c r="C140" s="2"/>
      <c r="D140" s="48" t="s">
        <v>304</v>
      </c>
      <c r="E140" s="28" t="s">
        <v>254</v>
      </c>
      <c r="F140" s="28" t="s">
        <v>104</v>
      </c>
      <c r="G140" s="28" t="s">
        <v>255</v>
      </c>
      <c r="H140" s="28"/>
      <c r="I140" s="43"/>
      <c r="J140" s="43"/>
      <c r="K140" s="43" t="s">
        <v>126</v>
      </c>
      <c r="L140" s="43" t="s">
        <v>90</v>
      </c>
      <c r="M140" s="43" t="s">
        <v>662</v>
      </c>
      <c r="N140" s="75">
        <v>695000</v>
      </c>
      <c r="O140" s="75">
        <v>677100.65</v>
      </c>
      <c r="P140" s="75">
        <v>653700</v>
      </c>
      <c r="Q140" s="75">
        <v>737000</v>
      </c>
      <c r="R140" s="75">
        <v>768000</v>
      </c>
      <c r="S140" s="72">
        <v>794000</v>
      </c>
    </row>
    <row r="141" spans="1:19" s="3" customFormat="1" ht="38.25" customHeight="1">
      <c r="A141" s="58" t="s">
        <v>63</v>
      </c>
      <c r="B141" s="27" t="s">
        <v>151</v>
      </c>
      <c r="C141" s="4"/>
      <c r="D141" s="48"/>
      <c r="E141" s="28"/>
      <c r="F141" s="28"/>
      <c r="G141" s="28"/>
      <c r="H141" s="28"/>
      <c r="I141" s="43"/>
      <c r="J141" s="43"/>
      <c r="K141" s="43"/>
      <c r="L141" s="43"/>
      <c r="M141" s="43"/>
      <c r="N141" s="74">
        <f>N142</f>
        <v>95400</v>
      </c>
      <c r="O141" s="74">
        <f>O142</f>
        <v>95400</v>
      </c>
      <c r="P141" s="74">
        <f>P142</f>
        <v>0</v>
      </c>
      <c r="Q141" s="74">
        <v>0</v>
      </c>
      <c r="R141" s="74">
        <v>0</v>
      </c>
      <c r="S141" s="71">
        <v>0</v>
      </c>
    </row>
    <row r="142" spans="1:19" s="3" customFormat="1" ht="76.5" customHeight="1">
      <c r="A142" s="59"/>
      <c r="B142" s="89" t="s">
        <v>498</v>
      </c>
      <c r="C142" s="4"/>
      <c r="D142" s="48" t="s">
        <v>499</v>
      </c>
      <c r="E142" s="28"/>
      <c r="F142" s="28"/>
      <c r="G142" s="28"/>
      <c r="H142" s="28"/>
      <c r="I142" s="43"/>
      <c r="J142" s="43"/>
      <c r="K142" s="43" t="s">
        <v>507</v>
      </c>
      <c r="L142" s="43" t="s">
        <v>31</v>
      </c>
      <c r="M142" s="43" t="s">
        <v>663</v>
      </c>
      <c r="N142" s="75">
        <v>95400</v>
      </c>
      <c r="O142" s="75">
        <v>95400</v>
      </c>
      <c r="P142" s="75">
        <v>0</v>
      </c>
      <c r="Q142" s="75">
        <v>0</v>
      </c>
      <c r="R142" s="75">
        <v>0</v>
      </c>
      <c r="S142" s="72">
        <v>0</v>
      </c>
    </row>
    <row r="143" spans="1:19" s="37" customFormat="1" ht="92.25" customHeight="1">
      <c r="A143" s="58" t="s">
        <v>59</v>
      </c>
      <c r="B143" s="5" t="s">
        <v>24</v>
      </c>
      <c r="C143" s="4"/>
      <c r="D143" s="50" t="s">
        <v>304</v>
      </c>
      <c r="E143" s="51" t="s">
        <v>254</v>
      </c>
      <c r="F143" s="51" t="s">
        <v>400</v>
      </c>
      <c r="G143" s="51" t="s">
        <v>255</v>
      </c>
      <c r="H143" s="51" t="s">
        <v>558</v>
      </c>
      <c r="I143" s="64" t="s">
        <v>559</v>
      </c>
      <c r="J143" s="64" t="s">
        <v>560</v>
      </c>
      <c r="K143" s="64" t="s">
        <v>127</v>
      </c>
      <c r="L143" s="64" t="s">
        <v>31</v>
      </c>
      <c r="M143" s="64" t="s">
        <v>345</v>
      </c>
      <c r="N143" s="74">
        <v>203333.1</v>
      </c>
      <c r="O143" s="74">
        <v>203030.67</v>
      </c>
      <c r="P143" s="74">
        <v>57399.97</v>
      </c>
      <c r="Q143" s="74">
        <v>250000</v>
      </c>
      <c r="R143" s="74">
        <f>145000+127000</f>
        <v>272000</v>
      </c>
      <c r="S143" s="71">
        <f>156000+136000</f>
        <v>292000</v>
      </c>
    </row>
    <row r="144" spans="1:19" s="3" customFormat="1" ht="50.25" customHeight="1">
      <c r="A144" s="58" t="s">
        <v>301</v>
      </c>
      <c r="B144" s="27" t="s">
        <v>302</v>
      </c>
      <c r="C144" s="4"/>
      <c r="D144" s="48"/>
      <c r="E144" s="28"/>
      <c r="F144" s="28"/>
      <c r="G144" s="28"/>
      <c r="H144" s="28"/>
      <c r="I144" s="43"/>
      <c r="J144" s="43"/>
      <c r="K144" s="43"/>
      <c r="L144" s="43"/>
      <c r="M144" s="43"/>
      <c r="N144" s="75"/>
      <c r="O144" s="75"/>
      <c r="P144" s="75"/>
      <c r="Q144" s="75"/>
      <c r="R144" s="75"/>
      <c r="S144" s="72"/>
    </row>
    <row r="145" spans="1:19" s="37" customFormat="1" ht="54" customHeight="1">
      <c r="A145" s="58" t="s">
        <v>582</v>
      </c>
      <c r="B145" s="5" t="s">
        <v>583</v>
      </c>
      <c r="C145" s="4"/>
      <c r="D145" s="50" t="s">
        <v>522</v>
      </c>
      <c r="E145" s="51" t="s">
        <v>254</v>
      </c>
      <c r="F145" s="51" t="s">
        <v>401</v>
      </c>
      <c r="G145" s="51" t="s">
        <v>255</v>
      </c>
      <c r="H145" s="51" t="s">
        <v>561</v>
      </c>
      <c r="I145" s="64" t="s">
        <v>562</v>
      </c>
      <c r="J145" s="64" t="s">
        <v>473</v>
      </c>
      <c r="K145" s="64"/>
      <c r="L145" s="64"/>
      <c r="M145" s="64"/>
      <c r="N145" s="74">
        <f>N146+N232</f>
        <v>31944000</v>
      </c>
      <c r="O145" s="74">
        <f>O146+O232</f>
        <v>31944000</v>
      </c>
      <c r="P145" s="74">
        <f>P146</f>
        <v>46174000</v>
      </c>
      <c r="Q145" s="74">
        <f>Q146</f>
        <v>42868000</v>
      </c>
      <c r="R145" s="74">
        <f>R146</f>
        <v>47042000</v>
      </c>
      <c r="S145" s="74">
        <f>S146</f>
        <v>50570000</v>
      </c>
    </row>
    <row r="146" spans="1:19" s="37" customFormat="1" ht="25.5" customHeight="1">
      <c r="A146" s="58"/>
      <c r="B146" s="68" t="s">
        <v>599</v>
      </c>
      <c r="C146" s="2"/>
      <c r="D146" s="50" t="s">
        <v>522</v>
      </c>
      <c r="E146" s="28"/>
      <c r="F146" s="28"/>
      <c r="G146" s="28"/>
      <c r="H146" s="28"/>
      <c r="I146" s="43"/>
      <c r="J146" s="43"/>
      <c r="K146" s="43"/>
      <c r="L146" s="43"/>
      <c r="M146" s="43"/>
      <c r="N146" s="75">
        <v>31944000</v>
      </c>
      <c r="O146" s="75">
        <v>31944000</v>
      </c>
      <c r="P146" s="75">
        <v>46174000</v>
      </c>
      <c r="Q146" s="75">
        <v>42868000</v>
      </c>
      <c r="R146" s="75">
        <v>47042000</v>
      </c>
      <c r="S146" s="72">
        <v>50570000</v>
      </c>
    </row>
    <row r="147" spans="1:19" s="3" customFormat="1" ht="50.25" customHeight="1">
      <c r="A147" s="58" t="s">
        <v>419</v>
      </c>
      <c r="B147" s="27" t="s">
        <v>688</v>
      </c>
      <c r="C147" s="4"/>
      <c r="D147" s="48"/>
      <c r="E147" s="28"/>
      <c r="F147" s="28"/>
      <c r="G147" s="28"/>
      <c r="H147" s="28"/>
      <c r="I147" s="43"/>
      <c r="J147" s="43"/>
      <c r="K147" s="43"/>
      <c r="L147" s="43"/>
      <c r="M147" s="43"/>
      <c r="N147" s="75"/>
      <c r="O147" s="75"/>
      <c r="P147" s="75"/>
      <c r="Q147" s="75"/>
      <c r="R147" s="75"/>
      <c r="S147" s="72"/>
    </row>
    <row r="148" spans="1:19" s="3" customFormat="1" ht="40.5" customHeight="1">
      <c r="A148" s="58" t="s">
        <v>184</v>
      </c>
      <c r="B148" s="27" t="s">
        <v>74</v>
      </c>
      <c r="C148" s="4"/>
      <c r="D148" s="48"/>
      <c r="E148" s="28"/>
      <c r="F148" s="28"/>
      <c r="G148" s="28"/>
      <c r="H148" s="28"/>
      <c r="I148" s="43"/>
      <c r="J148" s="43"/>
      <c r="K148" s="43"/>
      <c r="L148" s="43"/>
      <c r="M148" s="43"/>
      <c r="N148" s="75"/>
      <c r="O148" s="75"/>
      <c r="P148" s="75"/>
      <c r="Q148" s="75"/>
      <c r="R148" s="75"/>
      <c r="S148" s="72"/>
    </row>
    <row r="149" spans="1:19" s="37" customFormat="1" ht="63.75" customHeight="1">
      <c r="A149" s="58" t="s">
        <v>621</v>
      </c>
      <c r="B149" s="5" t="s">
        <v>690</v>
      </c>
      <c r="C149" s="4"/>
      <c r="D149" s="49"/>
      <c r="E149" s="51"/>
      <c r="F149" s="51"/>
      <c r="G149" s="51"/>
      <c r="H149" s="51"/>
      <c r="I149" s="64"/>
      <c r="J149" s="64"/>
      <c r="K149" s="64"/>
      <c r="L149" s="64"/>
      <c r="M149" s="64"/>
      <c r="N149" s="74"/>
      <c r="O149" s="74"/>
      <c r="P149" s="74"/>
      <c r="Q149" s="74"/>
      <c r="R149" s="74"/>
      <c r="S149" s="71"/>
    </row>
    <row r="150" spans="1:19" s="3" customFormat="1" ht="50.25" customHeight="1">
      <c r="A150" s="58" t="s">
        <v>293</v>
      </c>
      <c r="B150" s="27" t="s">
        <v>494</v>
      </c>
      <c r="C150" s="4"/>
      <c r="D150" s="48"/>
      <c r="E150" s="28"/>
      <c r="F150" s="28"/>
      <c r="G150" s="28"/>
      <c r="H150" s="28"/>
      <c r="I150" s="43"/>
      <c r="J150" s="43"/>
      <c r="K150" s="43"/>
      <c r="L150" s="43"/>
      <c r="M150" s="43"/>
      <c r="N150" s="75"/>
      <c r="O150" s="75"/>
      <c r="P150" s="75"/>
      <c r="Q150" s="75"/>
      <c r="R150" s="75"/>
      <c r="S150" s="72"/>
    </row>
    <row r="151" spans="1:19" s="37" customFormat="1" ht="66" customHeight="1">
      <c r="A151" s="58" t="s">
        <v>290</v>
      </c>
      <c r="B151" s="27" t="s">
        <v>291</v>
      </c>
      <c r="C151" s="4"/>
      <c r="D151" s="49"/>
      <c r="E151" s="51"/>
      <c r="F151" s="51"/>
      <c r="G151" s="51"/>
      <c r="H151" s="51"/>
      <c r="I151" s="64"/>
      <c r="J151" s="64"/>
      <c r="K151" s="64"/>
      <c r="L151" s="64"/>
      <c r="M151" s="64"/>
      <c r="N151" s="74">
        <f>SUM(N152:N155)</f>
        <v>1535000</v>
      </c>
      <c r="O151" s="74">
        <f>SUM(O152:O155)</f>
        <v>140194.5</v>
      </c>
      <c r="P151" s="74">
        <f>SUM(P152:P155)</f>
        <v>3097192.87</v>
      </c>
      <c r="Q151" s="74">
        <f>SUM(Q152)</f>
        <v>275000</v>
      </c>
      <c r="R151" s="74">
        <f>SUM(R152)</f>
        <v>299000</v>
      </c>
      <c r="S151" s="74">
        <f>SUM(S152)</f>
        <v>321000</v>
      </c>
    </row>
    <row r="152" spans="1:19" s="3" customFormat="1" ht="100.5" customHeight="1">
      <c r="A152" s="59"/>
      <c r="B152" s="68" t="s">
        <v>442</v>
      </c>
      <c r="C152" s="2"/>
      <c r="D152" s="48" t="s">
        <v>523</v>
      </c>
      <c r="E152" s="28" t="s">
        <v>254</v>
      </c>
      <c r="F152" s="28" t="s">
        <v>104</v>
      </c>
      <c r="G152" s="28" t="s">
        <v>255</v>
      </c>
      <c r="H152" s="28"/>
      <c r="I152" s="43"/>
      <c r="J152" s="43"/>
      <c r="K152" s="43" t="s">
        <v>128</v>
      </c>
      <c r="L152" s="43" t="s">
        <v>150</v>
      </c>
      <c r="M152" s="43" t="s">
        <v>345</v>
      </c>
      <c r="N152" s="75">
        <v>165000</v>
      </c>
      <c r="O152" s="75">
        <v>140194.5</v>
      </c>
      <c r="P152" s="75">
        <v>559722.87</v>
      </c>
      <c r="Q152" s="75">
        <v>275000</v>
      </c>
      <c r="R152" s="75">
        <f>198000+101000</f>
        <v>299000</v>
      </c>
      <c r="S152" s="72">
        <f>211000+110000</f>
        <v>321000</v>
      </c>
    </row>
    <row r="153" spans="1:19" s="3" customFormat="1" ht="23.25" customHeight="1">
      <c r="A153" s="59"/>
      <c r="B153" s="223" t="s">
        <v>464</v>
      </c>
      <c r="C153" s="2"/>
      <c r="D153" s="226" t="s">
        <v>709</v>
      </c>
      <c r="E153" s="28"/>
      <c r="F153" s="28"/>
      <c r="G153" s="28"/>
      <c r="H153" s="28"/>
      <c r="I153" s="43"/>
      <c r="J153" s="43"/>
      <c r="K153" s="182" t="s">
        <v>556</v>
      </c>
      <c r="L153" s="182" t="s">
        <v>90</v>
      </c>
      <c r="M153" s="182" t="s">
        <v>662</v>
      </c>
      <c r="N153" s="75">
        <v>1370000</v>
      </c>
      <c r="O153" s="75">
        <v>0</v>
      </c>
      <c r="P153" s="75">
        <v>1370000</v>
      </c>
      <c r="Q153" s="75">
        <v>0</v>
      </c>
      <c r="R153" s="75">
        <v>0</v>
      </c>
      <c r="S153" s="83">
        <v>0</v>
      </c>
    </row>
    <row r="154" spans="1:19" s="3" customFormat="1" ht="30" customHeight="1">
      <c r="A154" s="59"/>
      <c r="B154" s="224"/>
      <c r="C154" s="2"/>
      <c r="D154" s="227"/>
      <c r="E154" s="28"/>
      <c r="F154" s="28"/>
      <c r="G154" s="28"/>
      <c r="H154" s="28"/>
      <c r="I154" s="43"/>
      <c r="J154" s="43"/>
      <c r="K154" s="197"/>
      <c r="L154" s="197"/>
      <c r="M154" s="197"/>
      <c r="N154" s="75">
        <v>0</v>
      </c>
      <c r="O154" s="75">
        <v>0</v>
      </c>
      <c r="P154" s="75">
        <v>587030</v>
      </c>
      <c r="Q154" s="75">
        <v>0</v>
      </c>
      <c r="R154" s="75">
        <v>0</v>
      </c>
      <c r="S154" s="83">
        <v>0</v>
      </c>
    </row>
    <row r="155" spans="1:19" s="3" customFormat="1" ht="30.75" customHeight="1">
      <c r="A155" s="59"/>
      <c r="B155" s="225"/>
      <c r="C155" s="2"/>
      <c r="D155" s="228"/>
      <c r="E155" s="28"/>
      <c r="F155" s="28"/>
      <c r="G155" s="28"/>
      <c r="H155" s="28"/>
      <c r="I155" s="43"/>
      <c r="J155" s="43"/>
      <c r="K155" s="183"/>
      <c r="L155" s="183"/>
      <c r="M155" s="183"/>
      <c r="N155" s="75">
        <v>0</v>
      </c>
      <c r="O155" s="75">
        <v>0</v>
      </c>
      <c r="P155" s="75">
        <v>580440</v>
      </c>
      <c r="Q155" s="75">
        <v>0</v>
      </c>
      <c r="R155" s="75">
        <v>0</v>
      </c>
      <c r="S155" s="83">
        <v>0</v>
      </c>
    </row>
    <row r="156" spans="1:19" s="3" customFormat="1" ht="78" customHeight="1">
      <c r="A156" s="58" t="s">
        <v>691</v>
      </c>
      <c r="B156" s="27" t="s">
        <v>692</v>
      </c>
      <c r="C156" s="4"/>
      <c r="D156" s="48"/>
      <c r="E156" s="28"/>
      <c r="F156" s="28"/>
      <c r="G156" s="28"/>
      <c r="H156" s="28"/>
      <c r="I156" s="43"/>
      <c r="J156" s="43"/>
      <c r="K156" s="43"/>
      <c r="L156" s="43"/>
      <c r="M156" s="43"/>
      <c r="N156" s="74">
        <f aca="true" t="shared" si="10" ref="N156:S156">SUM(N157:N160)</f>
        <v>1880400</v>
      </c>
      <c r="O156" s="74">
        <f t="shared" si="10"/>
        <v>1878721.2999999998</v>
      </c>
      <c r="P156" s="74">
        <f t="shared" si="10"/>
        <v>1125188.99</v>
      </c>
      <c r="Q156" s="74">
        <f t="shared" si="10"/>
        <v>1540000</v>
      </c>
      <c r="R156" s="74">
        <f t="shared" si="10"/>
        <v>1489000</v>
      </c>
      <c r="S156" s="74">
        <f t="shared" si="10"/>
        <v>1601000</v>
      </c>
    </row>
    <row r="157" spans="1:19" s="11" customFormat="1" ht="184.5" customHeight="1">
      <c r="A157" s="59"/>
      <c r="B157" s="9" t="s">
        <v>70</v>
      </c>
      <c r="C157" s="13"/>
      <c r="D157" s="45" t="s">
        <v>152</v>
      </c>
      <c r="E157" s="28" t="s">
        <v>254</v>
      </c>
      <c r="F157" s="28" t="s">
        <v>403</v>
      </c>
      <c r="G157" s="28" t="s">
        <v>255</v>
      </c>
      <c r="H157" s="28"/>
      <c r="I157" s="43"/>
      <c r="J157" s="43"/>
      <c r="K157" s="43" t="s">
        <v>247</v>
      </c>
      <c r="L157" s="43" t="s">
        <v>276</v>
      </c>
      <c r="M157" s="43" t="s">
        <v>275</v>
      </c>
      <c r="N157" s="75">
        <v>950000</v>
      </c>
      <c r="O157" s="75">
        <v>949515.08</v>
      </c>
      <c r="P157" s="75">
        <v>1005319.73</v>
      </c>
      <c r="Q157" s="75">
        <f>900000+470000</f>
        <v>1370000</v>
      </c>
      <c r="R157" s="75">
        <v>1489000</v>
      </c>
      <c r="S157" s="72">
        <v>1601000</v>
      </c>
    </row>
    <row r="158" spans="1:19" s="11" customFormat="1" ht="45.75" customHeight="1">
      <c r="A158" s="211"/>
      <c r="B158" s="215" t="s">
        <v>700</v>
      </c>
      <c r="C158" s="216"/>
      <c r="D158" s="222" t="s">
        <v>304</v>
      </c>
      <c r="E158" s="28" t="s">
        <v>254</v>
      </c>
      <c r="F158" s="28" t="s">
        <v>403</v>
      </c>
      <c r="G158" s="28" t="s">
        <v>255</v>
      </c>
      <c r="H158" s="188" t="s">
        <v>445</v>
      </c>
      <c r="I158" s="187" t="s">
        <v>564</v>
      </c>
      <c r="J158" s="187" t="s">
        <v>182</v>
      </c>
      <c r="K158" s="187" t="s">
        <v>277</v>
      </c>
      <c r="L158" s="187" t="s">
        <v>701</v>
      </c>
      <c r="M158" s="187" t="s">
        <v>183</v>
      </c>
      <c r="N158" s="251">
        <v>754000</v>
      </c>
      <c r="O158" s="251">
        <v>753588.99</v>
      </c>
      <c r="P158" s="196">
        <v>0</v>
      </c>
      <c r="Q158" s="196">
        <v>0</v>
      </c>
      <c r="R158" s="196">
        <v>0</v>
      </c>
      <c r="S158" s="195">
        <v>0</v>
      </c>
    </row>
    <row r="159" spans="1:19" s="11" customFormat="1" ht="33.75" customHeight="1">
      <c r="A159" s="211"/>
      <c r="B159" s="215"/>
      <c r="C159" s="216"/>
      <c r="D159" s="222"/>
      <c r="E159" s="28" t="s">
        <v>508</v>
      </c>
      <c r="F159" s="28" t="s">
        <v>509</v>
      </c>
      <c r="G159" s="28" t="s">
        <v>510</v>
      </c>
      <c r="H159" s="188"/>
      <c r="I159" s="187"/>
      <c r="J159" s="187"/>
      <c r="K159" s="187"/>
      <c r="L159" s="187"/>
      <c r="M159" s="187"/>
      <c r="N159" s="252"/>
      <c r="O159" s="252"/>
      <c r="P159" s="196"/>
      <c r="Q159" s="196"/>
      <c r="R159" s="196"/>
      <c r="S159" s="195"/>
    </row>
    <row r="160" spans="1:19" s="11" customFormat="1" ht="103.5" customHeight="1">
      <c r="A160" s="59"/>
      <c r="B160" s="9" t="s">
        <v>367</v>
      </c>
      <c r="C160" s="13"/>
      <c r="D160" s="45" t="s">
        <v>581</v>
      </c>
      <c r="E160" s="28"/>
      <c r="F160" s="28"/>
      <c r="G160" s="28"/>
      <c r="H160" s="28" t="s">
        <v>549</v>
      </c>
      <c r="I160" s="43" t="s">
        <v>565</v>
      </c>
      <c r="J160" s="43" t="s">
        <v>182</v>
      </c>
      <c r="K160" s="43" t="s">
        <v>353</v>
      </c>
      <c r="L160" s="43" t="s">
        <v>543</v>
      </c>
      <c r="M160" s="43" t="s">
        <v>544</v>
      </c>
      <c r="N160" s="75">
        <f>171000+5400</f>
        <v>176400</v>
      </c>
      <c r="O160" s="75">
        <v>175617.23</v>
      </c>
      <c r="P160" s="75">
        <v>119869.26</v>
      </c>
      <c r="Q160" s="75">
        <v>170000</v>
      </c>
      <c r="R160" s="75">
        <v>0</v>
      </c>
      <c r="S160" s="83">
        <v>0</v>
      </c>
    </row>
    <row r="161" spans="1:19" s="3" customFormat="1" ht="39.75" customHeight="1">
      <c r="A161" s="58" t="s">
        <v>681</v>
      </c>
      <c r="B161" s="27" t="s">
        <v>156</v>
      </c>
      <c r="C161" s="4"/>
      <c r="D161" s="48" t="s">
        <v>520</v>
      </c>
      <c r="E161" s="28"/>
      <c r="F161" s="28"/>
      <c r="G161" s="28"/>
      <c r="H161" s="28"/>
      <c r="I161" s="43"/>
      <c r="J161" s="43"/>
      <c r="K161" s="43"/>
      <c r="L161" s="43"/>
      <c r="M161" s="43"/>
      <c r="N161" s="74">
        <f aca="true" t="shared" si="11" ref="N161:S161">SUM(N162:N167)</f>
        <v>938381.8400000001</v>
      </c>
      <c r="O161" s="74">
        <f t="shared" si="11"/>
        <v>909931.02</v>
      </c>
      <c r="P161" s="74">
        <f t="shared" si="11"/>
        <v>218000</v>
      </c>
      <c r="Q161" s="74">
        <f t="shared" si="11"/>
        <v>850000</v>
      </c>
      <c r="R161" s="74">
        <f t="shared" si="11"/>
        <v>731000</v>
      </c>
      <c r="S161" s="74">
        <f t="shared" si="11"/>
        <v>775000</v>
      </c>
    </row>
    <row r="162" spans="1:19" s="11" customFormat="1" ht="75" customHeight="1">
      <c r="A162" s="59"/>
      <c r="B162" s="9" t="s">
        <v>495</v>
      </c>
      <c r="C162" s="13"/>
      <c r="D162" s="45" t="s">
        <v>304</v>
      </c>
      <c r="E162" s="28" t="s">
        <v>421</v>
      </c>
      <c r="F162" s="28" t="s">
        <v>497</v>
      </c>
      <c r="G162" s="28" t="s">
        <v>496</v>
      </c>
      <c r="H162" s="28" t="s">
        <v>422</v>
      </c>
      <c r="I162" s="43" t="s">
        <v>566</v>
      </c>
      <c r="J162" s="43" t="s">
        <v>567</v>
      </c>
      <c r="K162" s="43" t="s">
        <v>129</v>
      </c>
      <c r="L162" s="43" t="s">
        <v>130</v>
      </c>
      <c r="M162" s="43" t="s">
        <v>120</v>
      </c>
      <c r="N162" s="75">
        <v>276381.84</v>
      </c>
      <c r="O162" s="75">
        <v>254473.84</v>
      </c>
      <c r="P162" s="75">
        <v>0</v>
      </c>
      <c r="Q162" s="75">
        <v>220000</v>
      </c>
      <c r="R162" s="75">
        <v>499000</v>
      </c>
      <c r="S162" s="72">
        <v>528000</v>
      </c>
    </row>
    <row r="163" spans="1:19" s="11" customFormat="1" ht="123" customHeight="1">
      <c r="A163" s="65"/>
      <c r="B163" s="42" t="s">
        <v>29</v>
      </c>
      <c r="C163" s="111"/>
      <c r="D163" s="47" t="s">
        <v>304</v>
      </c>
      <c r="E163" s="22" t="s">
        <v>254</v>
      </c>
      <c r="F163" s="22" t="s">
        <v>104</v>
      </c>
      <c r="G163" s="114" t="s">
        <v>446</v>
      </c>
      <c r="H163" s="22"/>
      <c r="I163" s="31"/>
      <c r="J163" s="31"/>
      <c r="K163" s="31" t="s">
        <v>636</v>
      </c>
      <c r="L163" s="31" t="s">
        <v>56</v>
      </c>
      <c r="M163" s="31" t="s">
        <v>57</v>
      </c>
      <c r="N163" s="112">
        <v>50000</v>
      </c>
      <c r="O163" s="112">
        <v>49999.27</v>
      </c>
      <c r="P163" s="112">
        <v>18000</v>
      </c>
      <c r="Q163" s="112">
        <v>0</v>
      </c>
      <c r="R163" s="112">
        <v>36000</v>
      </c>
      <c r="S163" s="149">
        <v>36000</v>
      </c>
    </row>
    <row r="164" spans="1:19" s="11" customFormat="1" ht="36.75" customHeight="1">
      <c r="A164" s="59"/>
      <c r="B164" s="212" t="s">
        <v>661</v>
      </c>
      <c r="C164" s="13"/>
      <c r="D164" s="45" t="s">
        <v>304</v>
      </c>
      <c r="E164" s="28" t="s">
        <v>478</v>
      </c>
      <c r="F164" s="28" t="s">
        <v>424</v>
      </c>
      <c r="G164" s="28" t="s">
        <v>425</v>
      </c>
      <c r="H164" s="28" t="s">
        <v>58</v>
      </c>
      <c r="I164" s="43" t="s">
        <v>426</v>
      </c>
      <c r="J164" s="43" t="s">
        <v>427</v>
      </c>
      <c r="K164" s="182" t="s">
        <v>352</v>
      </c>
      <c r="L164" s="201" t="s">
        <v>553</v>
      </c>
      <c r="M164" s="182" t="s">
        <v>57</v>
      </c>
      <c r="N164" s="75">
        <v>200000</v>
      </c>
      <c r="O164" s="75">
        <v>193679.81</v>
      </c>
      <c r="P164" s="75">
        <v>58000</v>
      </c>
      <c r="Q164" s="75">
        <v>450000</v>
      </c>
      <c r="R164" s="75">
        <v>0</v>
      </c>
      <c r="S164" s="72">
        <v>0</v>
      </c>
    </row>
    <row r="165" spans="1:19" s="11" customFormat="1" ht="28.5" customHeight="1">
      <c r="A165" s="59"/>
      <c r="B165" s="213"/>
      <c r="C165" s="13"/>
      <c r="D165" s="45" t="s">
        <v>581</v>
      </c>
      <c r="E165" s="28"/>
      <c r="F165" s="28"/>
      <c r="G165" s="28"/>
      <c r="H165" s="28"/>
      <c r="I165" s="43"/>
      <c r="J165" s="43"/>
      <c r="K165" s="183"/>
      <c r="L165" s="202"/>
      <c r="M165" s="183"/>
      <c r="N165" s="75">
        <v>0</v>
      </c>
      <c r="O165" s="75">
        <v>0</v>
      </c>
      <c r="P165" s="75">
        <v>80000</v>
      </c>
      <c r="Q165" s="75">
        <v>0</v>
      </c>
      <c r="R165" s="75">
        <v>0</v>
      </c>
      <c r="S165" s="72">
        <v>0</v>
      </c>
    </row>
    <row r="166" spans="1:19" s="11" customFormat="1" ht="73.5" customHeight="1">
      <c r="A166" s="59"/>
      <c r="B166" s="118" t="s">
        <v>231</v>
      </c>
      <c r="C166" s="13"/>
      <c r="D166" s="45" t="s">
        <v>304</v>
      </c>
      <c r="E166" s="28"/>
      <c r="F166" s="28"/>
      <c r="G166" s="28"/>
      <c r="H166" s="28"/>
      <c r="I166" s="43"/>
      <c r="J166" s="43"/>
      <c r="K166" s="121" t="s">
        <v>99</v>
      </c>
      <c r="L166" s="133" t="s">
        <v>31</v>
      </c>
      <c r="M166" s="121" t="s">
        <v>165</v>
      </c>
      <c r="N166" s="75">
        <v>90000</v>
      </c>
      <c r="O166" s="75">
        <v>89992.8</v>
      </c>
      <c r="P166" s="75">
        <v>0</v>
      </c>
      <c r="Q166" s="75">
        <v>0</v>
      </c>
      <c r="R166" s="75">
        <v>0</v>
      </c>
      <c r="S166" s="72">
        <v>0</v>
      </c>
    </row>
    <row r="167" spans="1:19" s="11" customFormat="1" ht="66.75" customHeight="1">
      <c r="A167" s="59"/>
      <c r="B167" s="9" t="s">
        <v>391</v>
      </c>
      <c r="C167" s="13"/>
      <c r="D167" s="45" t="s">
        <v>520</v>
      </c>
      <c r="E167" s="28" t="s">
        <v>254</v>
      </c>
      <c r="F167" s="28" t="s">
        <v>404</v>
      </c>
      <c r="G167" s="28" t="s">
        <v>255</v>
      </c>
      <c r="H167" s="28"/>
      <c r="I167" s="43"/>
      <c r="J167" s="43"/>
      <c r="K167" s="43" t="s">
        <v>313</v>
      </c>
      <c r="L167" s="43" t="s">
        <v>314</v>
      </c>
      <c r="M167" s="43" t="s">
        <v>69</v>
      </c>
      <c r="N167" s="75">
        <v>322000</v>
      </c>
      <c r="O167" s="75">
        <v>321785.3</v>
      </c>
      <c r="P167" s="75">
        <v>62000</v>
      </c>
      <c r="Q167" s="75">
        <f>180000</f>
        <v>180000</v>
      </c>
      <c r="R167" s="75">
        <f>21000+175000</f>
        <v>196000</v>
      </c>
      <c r="S167" s="72">
        <f>23000+188000</f>
        <v>211000</v>
      </c>
    </row>
    <row r="168" spans="1:19" s="3" customFormat="1" ht="77.25" customHeight="1">
      <c r="A168" s="58" t="s">
        <v>570</v>
      </c>
      <c r="B168" s="27" t="s">
        <v>256</v>
      </c>
      <c r="C168" s="4"/>
      <c r="D168" s="48"/>
      <c r="E168" s="28"/>
      <c r="F168" s="28"/>
      <c r="G168" s="28"/>
      <c r="H168" s="28"/>
      <c r="I168" s="43"/>
      <c r="J168" s="43"/>
      <c r="K168" s="43"/>
      <c r="L168" s="43"/>
      <c r="M168" s="43"/>
      <c r="N168" s="75"/>
      <c r="O168" s="75"/>
      <c r="P168" s="75"/>
      <c r="Q168" s="75"/>
      <c r="R168" s="75"/>
      <c r="S168" s="72"/>
    </row>
    <row r="169" spans="1:19" s="3" customFormat="1" ht="65.25" customHeight="1">
      <c r="A169" s="58" t="s">
        <v>511</v>
      </c>
      <c r="B169" s="27" t="s">
        <v>269</v>
      </c>
      <c r="C169" s="4"/>
      <c r="D169" s="48"/>
      <c r="E169" s="28"/>
      <c r="F169" s="28"/>
      <c r="G169" s="28"/>
      <c r="H169" s="28"/>
      <c r="I169" s="43"/>
      <c r="J169" s="43"/>
      <c r="K169" s="43"/>
      <c r="L169" s="43"/>
      <c r="M169" s="43"/>
      <c r="N169" s="75"/>
      <c r="O169" s="75"/>
      <c r="P169" s="75"/>
      <c r="Q169" s="75"/>
      <c r="R169" s="75"/>
      <c r="S169" s="72"/>
    </row>
    <row r="170" spans="1:19" s="3" customFormat="1" ht="77.25" customHeight="1">
      <c r="A170" s="58" t="s">
        <v>68</v>
      </c>
      <c r="B170" s="27" t="s">
        <v>112</v>
      </c>
      <c r="C170" s="4"/>
      <c r="D170" s="48"/>
      <c r="E170" s="28"/>
      <c r="F170" s="28"/>
      <c r="G170" s="28"/>
      <c r="H170" s="28"/>
      <c r="I170" s="43"/>
      <c r="J170" s="43"/>
      <c r="K170" s="43"/>
      <c r="L170" s="43"/>
      <c r="M170" s="43"/>
      <c r="N170" s="74">
        <f aca="true" t="shared" si="12" ref="N170:S170">SUM(N171:N201)</f>
        <v>267648239.2</v>
      </c>
      <c r="O170" s="74">
        <f t="shared" si="12"/>
        <v>266852377.26</v>
      </c>
      <c r="P170" s="74">
        <f t="shared" si="12"/>
        <v>282522387.34000003</v>
      </c>
      <c r="Q170" s="74">
        <f t="shared" si="12"/>
        <v>261246700</v>
      </c>
      <c r="R170" s="74">
        <f t="shared" si="12"/>
        <v>278487200</v>
      </c>
      <c r="S170" s="71">
        <f t="shared" si="12"/>
        <v>282686250</v>
      </c>
    </row>
    <row r="171" spans="1:19" s="11" customFormat="1" ht="45" customHeight="1">
      <c r="A171" s="208"/>
      <c r="B171" s="212" t="s">
        <v>631</v>
      </c>
      <c r="C171" s="208"/>
      <c r="D171" s="203" t="s">
        <v>523</v>
      </c>
      <c r="E171" s="28"/>
      <c r="F171" s="28"/>
      <c r="G171" s="28"/>
      <c r="H171" s="28"/>
      <c r="I171" s="43"/>
      <c r="J171" s="43"/>
      <c r="K171" s="182" t="s">
        <v>66</v>
      </c>
      <c r="L171" s="182" t="s">
        <v>31</v>
      </c>
      <c r="M171" s="182" t="s">
        <v>365</v>
      </c>
      <c r="N171" s="104">
        <v>1454000</v>
      </c>
      <c r="O171" s="104">
        <v>1396202.06</v>
      </c>
      <c r="P171" s="174">
        <v>0</v>
      </c>
      <c r="Q171" s="174">
        <v>0</v>
      </c>
      <c r="R171" s="174">
        <v>0</v>
      </c>
      <c r="S171" s="164">
        <v>0</v>
      </c>
    </row>
    <row r="172" spans="1:19" s="11" customFormat="1" ht="23.25" customHeight="1">
      <c r="A172" s="209"/>
      <c r="B172" s="214"/>
      <c r="C172" s="209"/>
      <c r="D172" s="204"/>
      <c r="E172" s="28"/>
      <c r="F172" s="28"/>
      <c r="G172" s="28"/>
      <c r="H172" s="28"/>
      <c r="I172" s="43"/>
      <c r="J172" s="43"/>
      <c r="K172" s="183"/>
      <c r="L172" s="183"/>
      <c r="M172" s="183"/>
      <c r="N172" s="102">
        <v>109400</v>
      </c>
      <c r="O172" s="102">
        <v>73494.53</v>
      </c>
      <c r="P172" s="175">
        <v>0</v>
      </c>
      <c r="Q172" s="175">
        <v>0</v>
      </c>
      <c r="R172" s="175">
        <v>0</v>
      </c>
      <c r="S172" s="165">
        <v>0</v>
      </c>
    </row>
    <row r="173" spans="1:19" s="11" customFormat="1" ht="32.25" customHeight="1">
      <c r="A173" s="14"/>
      <c r="B173" s="214"/>
      <c r="C173" s="14"/>
      <c r="D173" s="204"/>
      <c r="E173" s="28"/>
      <c r="F173" s="28"/>
      <c r="G173" s="28"/>
      <c r="H173" s="28"/>
      <c r="I173" s="43"/>
      <c r="J173" s="43"/>
      <c r="K173" s="182" t="s">
        <v>131</v>
      </c>
      <c r="L173" s="182" t="s">
        <v>31</v>
      </c>
      <c r="M173" s="187" t="s">
        <v>345</v>
      </c>
      <c r="N173" s="104">
        <v>0</v>
      </c>
      <c r="O173" s="104">
        <v>0</v>
      </c>
      <c r="P173" s="174">
        <v>80790.43</v>
      </c>
      <c r="Q173" s="174">
        <v>157600</v>
      </c>
      <c r="R173" s="174">
        <v>150900</v>
      </c>
      <c r="S173" s="164">
        <v>149400</v>
      </c>
    </row>
    <row r="174" spans="1:19" s="11" customFormat="1" ht="39" customHeight="1">
      <c r="A174" s="14"/>
      <c r="B174" s="213"/>
      <c r="C174" s="14"/>
      <c r="D174" s="205"/>
      <c r="E174" s="28"/>
      <c r="F174" s="28"/>
      <c r="G174" s="28"/>
      <c r="H174" s="28"/>
      <c r="I174" s="43"/>
      <c r="J174" s="43"/>
      <c r="K174" s="183"/>
      <c r="L174" s="183"/>
      <c r="M174" s="187"/>
      <c r="N174" s="75">
        <v>0</v>
      </c>
      <c r="O174" s="75">
        <v>0</v>
      </c>
      <c r="P174" s="176">
        <v>1775797.94</v>
      </c>
      <c r="Q174" s="176">
        <v>0</v>
      </c>
      <c r="R174" s="176">
        <v>0</v>
      </c>
      <c r="S174" s="165">
        <v>0</v>
      </c>
    </row>
    <row r="175" spans="1:19" s="11" customFormat="1" ht="77.25" customHeight="1">
      <c r="A175" s="59"/>
      <c r="B175" s="9" t="s">
        <v>412</v>
      </c>
      <c r="C175" s="13"/>
      <c r="D175" s="45" t="s">
        <v>362</v>
      </c>
      <c r="E175" s="28" t="s">
        <v>259</v>
      </c>
      <c r="F175" s="28" t="s">
        <v>282</v>
      </c>
      <c r="G175" s="35" t="s">
        <v>260</v>
      </c>
      <c r="H175" s="28" t="s">
        <v>110</v>
      </c>
      <c r="I175" s="43" t="s">
        <v>71</v>
      </c>
      <c r="J175" s="43" t="s">
        <v>671</v>
      </c>
      <c r="K175" s="43" t="s">
        <v>554</v>
      </c>
      <c r="L175" s="43" t="s">
        <v>31</v>
      </c>
      <c r="M175" s="43" t="s">
        <v>555</v>
      </c>
      <c r="N175" s="75">
        <v>23359.2</v>
      </c>
      <c r="O175" s="75">
        <v>23359.2</v>
      </c>
      <c r="P175" s="75">
        <v>1092.5</v>
      </c>
      <c r="Q175" s="75">
        <v>0</v>
      </c>
      <c r="R175" s="75">
        <v>0</v>
      </c>
      <c r="S175" s="156">
        <v>0</v>
      </c>
    </row>
    <row r="176" spans="1:19" s="11" customFormat="1" ht="117" customHeight="1">
      <c r="A176" s="60"/>
      <c r="B176" s="118" t="s">
        <v>220</v>
      </c>
      <c r="C176" s="29"/>
      <c r="D176" s="40" t="s">
        <v>581</v>
      </c>
      <c r="E176" s="21" t="s">
        <v>474</v>
      </c>
      <c r="F176" s="21" t="s">
        <v>96</v>
      </c>
      <c r="G176" s="21" t="s">
        <v>476</v>
      </c>
      <c r="H176" s="21" t="s">
        <v>708</v>
      </c>
      <c r="I176" s="121" t="s">
        <v>513</v>
      </c>
      <c r="J176" s="121" t="s">
        <v>473</v>
      </c>
      <c r="K176" s="121" t="s">
        <v>354</v>
      </c>
      <c r="L176" s="121" t="s">
        <v>635</v>
      </c>
      <c r="M176" s="157" t="s">
        <v>230</v>
      </c>
      <c r="N176" s="104">
        <v>195452000</v>
      </c>
      <c r="O176" s="104">
        <v>195409975.31</v>
      </c>
      <c r="P176" s="104">
        <v>203278135.81</v>
      </c>
      <c r="Q176" s="104">
        <v>178665000</v>
      </c>
      <c r="R176" s="104">
        <v>189385000</v>
      </c>
      <c r="S176" s="161">
        <v>189385000</v>
      </c>
    </row>
    <row r="177" spans="1:19" s="11" customFormat="1" ht="103.5" customHeight="1">
      <c r="A177" s="58"/>
      <c r="B177" s="9" t="s">
        <v>493</v>
      </c>
      <c r="C177" s="10"/>
      <c r="D177" s="45" t="s">
        <v>448</v>
      </c>
      <c r="E177" s="28" t="s">
        <v>483</v>
      </c>
      <c r="F177" s="28" t="s">
        <v>282</v>
      </c>
      <c r="G177" s="28" t="s">
        <v>484</v>
      </c>
      <c r="H177" s="28" t="s">
        <v>221</v>
      </c>
      <c r="I177" s="43" t="s">
        <v>485</v>
      </c>
      <c r="J177" s="43" t="s">
        <v>486</v>
      </c>
      <c r="K177" s="43" t="s">
        <v>132</v>
      </c>
      <c r="L177" s="43" t="s">
        <v>133</v>
      </c>
      <c r="M177" s="43" t="s">
        <v>651</v>
      </c>
      <c r="N177" s="75">
        <v>630000</v>
      </c>
      <c r="O177" s="75">
        <v>627256.55</v>
      </c>
      <c r="P177" s="75">
        <v>818000</v>
      </c>
      <c r="Q177" s="75">
        <v>746000</v>
      </c>
      <c r="R177" s="75">
        <v>793000</v>
      </c>
      <c r="S177" s="156">
        <v>793000</v>
      </c>
    </row>
    <row r="178" spans="1:19" s="11" customFormat="1" ht="51" customHeight="1">
      <c r="A178" s="58"/>
      <c r="B178" s="9" t="s">
        <v>705</v>
      </c>
      <c r="C178" s="10"/>
      <c r="D178" s="45" t="s">
        <v>455</v>
      </c>
      <c r="E178" s="28"/>
      <c r="F178" s="28"/>
      <c r="G178" s="28"/>
      <c r="H178" s="28"/>
      <c r="I178" s="43"/>
      <c r="J178" s="43"/>
      <c r="K178" s="43" t="s">
        <v>706</v>
      </c>
      <c r="L178" s="43" t="s">
        <v>108</v>
      </c>
      <c r="M178" s="43" t="s">
        <v>707</v>
      </c>
      <c r="N178" s="75">
        <v>442680</v>
      </c>
      <c r="O178" s="75">
        <v>442680</v>
      </c>
      <c r="P178" s="75">
        <v>0</v>
      </c>
      <c r="Q178" s="75">
        <v>0</v>
      </c>
      <c r="R178" s="75">
        <v>0</v>
      </c>
      <c r="S178" s="156">
        <v>0</v>
      </c>
    </row>
    <row r="179" spans="1:19" s="11" customFormat="1" ht="81.75" customHeight="1">
      <c r="A179" s="58"/>
      <c r="B179" s="9" t="s">
        <v>14</v>
      </c>
      <c r="C179" s="10"/>
      <c r="D179" s="45" t="s">
        <v>448</v>
      </c>
      <c r="E179" s="28" t="s">
        <v>452</v>
      </c>
      <c r="F179" s="28" t="s">
        <v>453</v>
      </c>
      <c r="G179" s="28" t="s">
        <v>454</v>
      </c>
      <c r="H179" s="28" t="s">
        <v>646</v>
      </c>
      <c r="I179" s="43" t="s">
        <v>282</v>
      </c>
      <c r="J179" s="43" t="s">
        <v>647</v>
      </c>
      <c r="K179" s="43" t="s">
        <v>134</v>
      </c>
      <c r="L179" s="43" t="s">
        <v>31</v>
      </c>
      <c r="M179" s="43" t="s">
        <v>106</v>
      </c>
      <c r="N179" s="75">
        <v>2692200</v>
      </c>
      <c r="O179" s="75">
        <v>2640101.19</v>
      </c>
      <c r="P179" s="75">
        <v>2741500</v>
      </c>
      <c r="Q179" s="75">
        <v>2572300</v>
      </c>
      <c r="R179" s="75">
        <v>2735400</v>
      </c>
      <c r="S179" s="156">
        <v>2735400</v>
      </c>
    </row>
    <row r="180" spans="1:19" s="11" customFormat="1" ht="61.5" customHeight="1">
      <c r="A180" s="58"/>
      <c r="B180" s="9" t="s">
        <v>648</v>
      </c>
      <c r="C180" s="10"/>
      <c r="D180" s="45" t="s">
        <v>448</v>
      </c>
      <c r="E180" s="28"/>
      <c r="F180" s="28"/>
      <c r="G180" s="28"/>
      <c r="H180" s="28"/>
      <c r="I180" s="43"/>
      <c r="J180" s="43"/>
      <c r="K180" s="43" t="s">
        <v>548</v>
      </c>
      <c r="L180" s="43"/>
      <c r="M180" s="43"/>
      <c r="N180" s="75">
        <v>0</v>
      </c>
      <c r="O180" s="75">
        <v>0</v>
      </c>
      <c r="P180" s="75">
        <v>0</v>
      </c>
      <c r="Q180" s="75">
        <v>445000</v>
      </c>
      <c r="R180" s="75">
        <v>473000</v>
      </c>
      <c r="S180" s="156">
        <v>473000</v>
      </c>
    </row>
    <row r="181" spans="1:19" s="11" customFormat="1" ht="125.25" customHeight="1">
      <c r="A181" s="58"/>
      <c r="B181" s="9" t="s">
        <v>219</v>
      </c>
      <c r="C181" s="10"/>
      <c r="D181" s="45" t="s">
        <v>448</v>
      </c>
      <c r="E181" s="28" t="s">
        <v>452</v>
      </c>
      <c r="F181" s="28" t="s">
        <v>453</v>
      </c>
      <c r="G181" s="28" t="s">
        <v>454</v>
      </c>
      <c r="H181" s="28" t="s">
        <v>620</v>
      </c>
      <c r="I181" s="43" t="s">
        <v>451</v>
      </c>
      <c r="J181" s="43" t="s">
        <v>450</v>
      </c>
      <c r="K181" s="43" t="s">
        <v>135</v>
      </c>
      <c r="L181" s="43" t="s">
        <v>31</v>
      </c>
      <c r="M181" s="43" t="s">
        <v>652</v>
      </c>
      <c r="N181" s="75">
        <v>20500</v>
      </c>
      <c r="O181" s="75">
        <v>1900</v>
      </c>
      <c r="P181" s="75">
        <v>14700</v>
      </c>
      <c r="Q181" s="75">
        <v>14700</v>
      </c>
      <c r="R181" s="75">
        <v>15900</v>
      </c>
      <c r="S181" s="156">
        <v>18450</v>
      </c>
    </row>
    <row r="182" spans="1:19" s="11" customFormat="1" ht="111" customHeight="1">
      <c r="A182" s="58"/>
      <c r="B182" s="9" t="s">
        <v>643</v>
      </c>
      <c r="C182" s="10"/>
      <c r="D182" s="45" t="s">
        <v>448</v>
      </c>
      <c r="E182" s="15" t="s">
        <v>40</v>
      </c>
      <c r="F182" s="15" t="s">
        <v>41</v>
      </c>
      <c r="G182" s="16" t="s">
        <v>638</v>
      </c>
      <c r="H182" s="28" t="s">
        <v>299</v>
      </c>
      <c r="I182" s="43" t="s">
        <v>267</v>
      </c>
      <c r="J182" s="43" t="s">
        <v>268</v>
      </c>
      <c r="K182" s="43" t="s">
        <v>136</v>
      </c>
      <c r="L182" s="43" t="s">
        <v>137</v>
      </c>
      <c r="M182" s="43" t="s">
        <v>653</v>
      </c>
      <c r="N182" s="75">
        <v>53000</v>
      </c>
      <c r="O182" s="75">
        <v>47863.88</v>
      </c>
      <c r="P182" s="75">
        <v>43000</v>
      </c>
      <c r="Q182" s="75">
        <v>39000</v>
      </c>
      <c r="R182" s="75">
        <v>41000</v>
      </c>
      <c r="S182" s="156">
        <v>41000</v>
      </c>
    </row>
    <row r="183" spans="1:19" s="11" customFormat="1" ht="96.75" customHeight="1">
      <c r="A183" s="58"/>
      <c r="B183" s="9" t="s">
        <v>649</v>
      </c>
      <c r="C183" s="10"/>
      <c r="D183" s="45" t="s">
        <v>523</v>
      </c>
      <c r="E183" s="15"/>
      <c r="F183" s="15"/>
      <c r="G183" s="16"/>
      <c r="H183" s="28"/>
      <c r="I183" s="43"/>
      <c r="J183" s="43"/>
      <c r="K183" s="43" t="s">
        <v>557</v>
      </c>
      <c r="L183" s="43" t="s">
        <v>31</v>
      </c>
      <c r="M183" s="43" t="s">
        <v>650</v>
      </c>
      <c r="N183" s="75">
        <v>0</v>
      </c>
      <c r="O183" s="75">
        <v>0</v>
      </c>
      <c r="P183" s="75">
        <v>14498.76</v>
      </c>
      <c r="Q183" s="75">
        <v>86900</v>
      </c>
      <c r="R183" s="75">
        <v>86500</v>
      </c>
      <c r="S183" s="156">
        <v>86500</v>
      </c>
    </row>
    <row r="184" spans="1:19" s="11" customFormat="1" ht="96" customHeight="1">
      <c r="A184" s="58"/>
      <c r="B184" s="9" t="s">
        <v>633</v>
      </c>
      <c r="C184" s="10"/>
      <c r="D184" s="45" t="s">
        <v>523</v>
      </c>
      <c r="E184" s="15"/>
      <c r="F184" s="15"/>
      <c r="G184" s="16"/>
      <c r="H184" s="28"/>
      <c r="I184" s="43"/>
      <c r="J184" s="43"/>
      <c r="K184" s="43" t="s">
        <v>557</v>
      </c>
      <c r="L184" s="43" t="s">
        <v>36</v>
      </c>
      <c r="M184" s="43" t="s">
        <v>138</v>
      </c>
      <c r="N184" s="75">
        <v>0</v>
      </c>
      <c r="O184" s="75">
        <v>0</v>
      </c>
      <c r="P184" s="75">
        <v>39087.34</v>
      </c>
      <c r="Q184" s="75">
        <v>0</v>
      </c>
      <c r="R184" s="75">
        <v>86500</v>
      </c>
      <c r="S184" s="156">
        <v>86500</v>
      </c>
    </row>
    <row r="185" spans="1:19" s="11" customFormat="1" ht="73.5" customHeight="1">
      <c r="A185" s="58"/>
      <c r="B185" s="9" t="s">
        <v>680</v>
      </c>
      <c r="C185" s="10"/>
      <c r="D185" s="45" t="s">
        <v>523</v>
      </c>
      <c r="E185" s="28" t="s">
        <v>254</v>
      </c>
      <c r="F185" s="28" t="s">
        <v>402</v>
      </c>
      <c r="G185" s="28" t="s">
        <v>255</v>
      </c>
      <c r="H185" s="28" t="s">
        <v>481</v>
      </c>
      <c r="I185" s="43" t="s">
        <v>482</v>
      </c>
      <c r="J185" s="43" t="s">
        <v>390</v>
      </c>
      <c r="K185" s="43" t="s">
        <v>557</v>
      </c>
      <c r="L185" s="43" t="s">
        <v>31</v>
      </c>
      <c r="M185" s="43" t="s">
        <v>650</v>
      </c>
      <c r="N185" s="75">
        <v>152500</v>
      </c>
      <c r="O185" s="75">
        <v>152500</v>
      </c>
      <c r="P185" s="75">
        <v>83387</v>
      </c>
      <c r="Q185" s="75">
        <v>0</v>
      </c>
      <c r="R185" s="75">
        <v>0</v>
      </c>
      <c r="S185" s="156">
        <v>0</v>
      </c>
    </row>
    <row r="186" spans="1:19" s="11" customFormat="1" ht="72" customHeight="1">
      <c r="A186" s="58"/>
      <c r="B186" s="9" t="s">
        <v>178</v>
      </c>
      <c r="C186" s="10"/>
      <c r="D186" s="45" t="s">
        <v>523</v>
      </c>
      <c r="E186" s="28"/>
      <c r="F186" s="28"/>
      <c r="G186" s="28"/>
      <c r="H186" s="28"/>
      <c r="I186" s="43"/>
      <c r="J186" s="43"/>
      <c r="K186" s="43" t="s">
        <v>139</v>
      </c>
      <c r="L186" s="43" t="s">
        <v>108</v>
      </c>
      <c r="M186" s="43" t="s">
        <v>140</v>
      </c>
      <c r="N186" s="75">
        <v>0</v>
      </c>
      <c r="O186" s="75">
        <v>0</v>
      </c>
      <c r="P186" s="75">
        <v>20250</v>
      </c>
      <c r="Q186" s="75">
        <v>30000</v>
      </c>
      <c r="R186" s="75">
        <v>30000</v>
      </c>
      <c r="S186" s="156">
        <v>30000</v>
      </c>
    </row>
    <row r="187" spans="1:19" s="11" customFormat="1" ht="50.25" customHeight="1">
      <c r="A187" s="58"/>
      <c r="B187" s="9" t="s">
        <v>632</v>
      </c>
      <c r="C187" s="10"/>
      <c r="D187" s="45" t="s">
        <v>523</v>
      </c>
      <c r="E187" s="28"/>
      <c r="F187" s="28"/>
      <c r="G187" s="28"/>
      <c r="H187" s="28"/>
      <c r="I187" s="43"/>
      <c r="J187" s="43"/>
      <c r="K187" s="43" t="s">
        <v>141</v>
      </c>
      <c r="L187" s="43" t="s">
        <v>31</v>
      </c>
      <c r="M187" s="43" t="s">
        <v>106</v>
      </c>
      <c r="N187" s="75">
        <v>0</v>
      </c>
      <c r="O187" s="75">
        <v>0</v>
      </c>
      <c r="P187" s="75">
        <v>400000</v>
      </c>
      <c r="Q187" s="75">
        <v>0</v>
      </c>
      <c r="R187" s="75">
        <v>0</v>
      </c>
      <c r="S187" s="83"/>
    </row>
    <row r="188" spans="1:19" s="11" customFormat="1" ht="96" customHeight="1">
      <c r="A188" s="58"/>
      <c r="B188" s="9" t="s">
        <v>323</v>
      </c>
      <c r="C188" s="10"/>
      <c r="D188" s="45" t="s">
        <v>448</v>
      </c>
      <c r="E188" s="28" t="s">
        <v>254</v>
      </c>
      <c r="F188" s="28" t="s">
        <v>402</v>
      </c>
      <c r="G188" s="28" t="s">
        <v>255</v>
      </c>
      <c r="H188" s="28" t="s">
        <v>481</v>
      </c>
      <c r="I188" s="43" t="s">
        <v>482</v>
      </c>
      <c r="J188" s="43" t="s">
        <v>390</v>
      </c>
      <c r="K188" s="43" t="s">
        <v>429</v>
      </c>
      <c r="L188" s="43" t="s">
        <v>31</v>
      </c>
      <c r="M188" s="43" t="s">
        <v>106</v>
      </c>
      <c r="N188" s="75">
        <v>693000</v>
      </c>
      <c r="O188" s="75">
        <v>631288.72</v>
      </c>
      <c r="P188" s="75">
        <v>648000</v>
      </c>
      <c r="Q188" s="75">
        <v>591000</v>
      </c>
      <c r="R188" s="75">
        <v>629000</v>
      </c>
      <c r="S188" s="156">
        <v>629000</v>
      </c>
    </row>
    <row r="189" spans="1:19" s="11" customFormat="1" ht="56.25" customHeight="1">
      <c r="A189" s="69"/>
      <c r="B189" s="9" t="s">
        <v>111</v>
      </c>
      <c r="C189" s="158"/>
      <c r="D189" s="40" t="s">
        <v>455</v>
      </c>
      <c r="E189" s="21" t="s">
        <v>409</v>
      </c>
      <c r="F189" s="21" t="s">
        <v>410</v>
      </c>
      <c r="G189" s="21" t="s">
        <v>411</v>
      </c>
      <c r="H189" s="21" t="s">
        <v>318</v>
      </c>
      <c r="I189" s="121" t="s">
        <v>243</v>
      </c>
      <c r="J189" s="121" t="s">
        <v>341</v>
      </c>
      <c r="K189" s="182" t="s">
        <v>430</v>
      </c>
      <c r="L189" s="182" t="s">
        <v>200</v>
      </c>
      <c r="M189" s="182" t="s">
        <v>656</v>
      </c>
      <c r="N189" s="104">
        <v>14259000</v>
      </c>
      <c r="O189" s="104">
        <v>14160766.66</v>
      </c>
      <c r="P189" s="104">
        <v>16516979</v>
      </c>
      <c r="Q189" s="104">
        <v>18570000</v>
      </c>
      <c r="R189" s="104">
        <v>20534000</v>
      </c>
      <c r="S189" s="161">
        <v>21780000</v>
      </c>
    </row>
    <row r="190" spans="1:19" s="11" customFormat="1" ht="68.25" customHeight="1">
      <c r="A190" s="58"/>
      <c r="B190" s="9" t="s">
        <v>527</v>
      </c>
      <c r="C190" s="10"/>
      <c r="D190" s="45" t="s">
        <v>455</v>
      </c>
      <c r="E190" s="15" t="s">
        <v>409</v>
      </c>
      <c r="F190" s="15" t="s">
        <v>410</v>
      </c>
      <c r="G190" s="15" t="s">
        <v>411</v>
      </c>
      <c r="H190" s="15" t="s">
        <v>318</v>
      </c>
      <c r="I190" s="123" t="s">
        <v>243</v>
      </c>
      <c r="J190" s="123" t="s">
        <v>341</v>
      </c>
      <c r="K190" s="183"/>
      <c r="L190" s="183"/>
      <c r="M190" s="183"/>
      <c r="N190" s="75">
        <v>16261000</v>
      </c>
      <c r="O190" s="75">
        <v>16241316.12</v>
      </c>
      <c r="P190" s="75">
        <v>14511400</v>
      </c>
      <c r="Q190" s="75">
        <v>17280000</v>
      </c>
      <c r="R190" s="75">
        <v>18720000</v>
      </c>
      <c r="S190" s="156">
        <v>20160000</v>
      </c>
    </row>
    <row r="191" spans="1:19" s="11" customFormat="1" ht="21.75" customHeight="1">
      <c r="A191" s="217"/>
      <c r="B191" s="212" t="s">
        <v>488</v>
      </c>
      <c r="C191" s="208"/>
      <c r="D191" s="40" t="s">
        <v>703</v>
      </c>
      <c r="E191" s="186" t="s">
        <v>474</v>
      </c>
      <c r="F191" s="186" t="s">
        <v>623</v>
      </c>
      <c r="G191" s="186" t="s">
        <v>476</v>
      </c>
      <c r="H191" s="186" t="s">
        <v>489</v>
      </c>
      <c r="I191" s="182" t="s">
        <v>97</v>
      </c>
      <c r="J191" s="182" t="s">
        <v>98</v>
      </c>
      <c r="K191" s="182" t="s">
        <v>431</v>
      </c>
      <c r="L191" s="182" t="s">
        <v>108</v>
      </c>
      <c r="M191" s="198" t="s">
        <v>654</v>
      </c>
      <c r="N191" s="104">
        <v>2683900</v>
      </c>
      <c r="O191" s="104">
        <v>2610100.56</v>
      </c>
      <c r="P191" s="104">
        <v>2907895.99</v>
      </c>
      <c r="Q191" s="104">
        <v>4074000</v>
      </c>
      <c r="R191" s="104">
        <v>4231800</v>
      </c>
      <c r="S191" s="161">
        <v>4231800</v>
      </c>
    </row>
    <row r="192" spans="1:19" s="11" customFormat="1" ht="27" customHeight="1">
      <c r="A192" s="218"/>
      <c r="B192" s="214"/>
      <c r="C192" s="210"/>
      <c r="D192" s="47" t="s">
        <v>581</v>
      </c>
      <c r="E192" s="184"/>
      <c r="F192" s="184"/>
      <c r="G192" s="184"/>
      <c r="H192" s="184"/>
      <c r="I192" s="197"/>
      <c r="J192" s="197"/>
      <c r="K192" s="197"/>
      <c r="L192" s="197"/>
      <c r="M192" s="199"/>
      <c r="N192" s="112">
        <v>10514095</v>
      </c>
      <c r="O192" s="112">
        <v>10390678.73</v>
      </c>
      <c r="P192" s="112">
        <v>10365194.37</v>
      </c>
      <c r="Q192" s="112">
        <v>13298000</v>
      </c>
      <c r="R192" s="112">
        <v>14176530</v>
      </c>
      <c r="S192" s="162">
        <v>14176530</v>
      </c>
    </row>
    <row r="193" spans="1:19" s="11" customFormat="1" ht="27" customHeight="1">
      <c r="A193" s="218"/>
      <c r="B193" s="214"/>
      <c r="C193" s="210"/>
      <c r="D193" s="47" t="s">
        <v>581</v>
      </c>
      <c r="E193" s="184"/>
      <c r="F193" s="184"/>
      <c r="G193" s="184"/>
      <c r="H193" s="246" t="s">
        <v>3</v>
      </c>
      <c r="I193" s="220" t="s">
        <v>463</v>
      </c>
      <c r="J193" s="197" t="s">
        <v>622</v>
      </c>
      <c r="K193" s="197"/>
      <c r="L193" s="197"/>
      <c r="M193" s="199"/>
      <c r="N193" s="112">
        <v>1791001</v>
      </c>
      <c r="O193" s="112">
        <v>1760802.37</v>
      </c>
      <c r="P193" s="112">
        <v>1886379.22</v>
      </c>
      <c r="Q193" s="112">
        <v>2526000</v>
      </c>
      <c r="R193" s="112">
        <v>2750670</v>
      </c>
      <c r="S193" s="162">
        <v>2750670</v>
      </c>
    </row>
    <row r="194" spans="1:19" s="11" customFormat="1" ht="24" customHeight="1">
      <c r="A194" s="219"/>
      <c r="B194" s="213"/>
      <c r="C194" s="209"/>
      <c r="D194" s="41" t="s">
        <v>309</v>
      </c>
      <c r="E194" s="184"/>
      <c r="F194" s="184"/>
      <c r="G194" s="184"/>
      <c r="H194" s="247"/>
      <c r="I194" s="221"/>
      <c r="J194" s="183"/>
      <c r="K194" s="183"/>
      <c r="L194" s="183"/>
      <c r="M194" s="200"/>
      <c r="N194" s="102">
        <v>2004</v>
      </c>
      <c r="O194" s="102">
        <v>2004</v>
      </c>
      <c r="P194" s="102">
        <v>0</v>
      </c>
      <c r="Q194" s="102">
        <v>0</v>
      </c>
      <c r="R194" s="102">
        <v>0</v>
      </c>
      <c r="S194" s="163">
        <v>0</v>
      </c>
    </row>
    <row r="195" spans="1:19" s="11" customFormat="1" ht="77.25" customHeight="1">
      <c r="A195" s="59"/>
      <c r="B195" s="20" t="s">
        <v>679</v>
      </c>
      <c r="C195" s="14"/>
      <c r="D195" s="41" t="s">
        <v>581</v>
      </c>
      <c r="E195" s="24" t="s">
        <v>93</v>
      </c>
      <c r="F195" s="24" t="s">
        <v>95</v>
      </c>
      <c r="G195" s="24" t="s">
        <v>94</v>
      </c>
      <c r="H195" s="15" t="s">
        <v>456</v>
      </c>
      <c r="I195" s="123" t="s">
        <v>512</v>
      </c>
      <c r="J195" s="123" t="s">
        <v>671</v>
      </c>
      <c r="K195" s="123" t="s">
        <v>37</v>
      </c>
      <c r="L195" s="123" t="s">
        <v>108</v>
      </c>
      <c r="M195" s="127" t="s">
        <v>253</v>
      </c>
      <c r="N195" s="75">
        <v>212000</v>
      </c>
      <c r="O195" s="75">
        <v>207098.18</v>
      </c>
      <c r="P195" s="75">
        <v>196972.88</v>
      </c>
      <c r="Q195" s="75">
        <v>271000</v>
      </c>
      <c r="R195" s="75">
        <v>274400</v>
      </c>
      <c r="S195" s="156">
        <v>274400</v>
      </c>
    </row>
    <row r="196" spans="1:19" s="11" customFormat="1" ht="75.75" customHeight="1">
      <c r="A196" s="59"/>
      <c r="B196" s="20" t="s">
        <v>618</v>
      </c>
      <c r="C196" s="14"/>
      <c r="D196" s="41" t="s">
        <v>581</v>
      </c>
      <c r="E196" s="22" t="s">
        <v>93</v>
      </c>
      <c r="F196" s="22" t="s">
        <v>95</v>
      </c>
      <c r="G196" s="22" t="s">
        <v>94</v>
      </c>
      <c r="H196" s="15" t="s">
        <v>456</v>
      </c>
      <c r="I196" s="123" t="s">
        <v>512</v>
      </c>
      <c r="J196" s="123" t="s">
        <v>671</v>
      </c>
      <c r="K196" s="123" t="s">
        <v>37</v>
      </c>
      <c r="L196" s="123" t="s">
        <v>108</v>
      </c>
      <c r="M196" s="127" t="s">
        <v>253</v>
      </c>
      <c r="N196" s="75">
        <v>5730000</v>
      </c>
      <c r="O196" s="75">
        <v>5562289.2</v>
      </c>
      <c r="P196" s="75">
        <v>7218000</v>
      </c>
      <c r="Q196" s="75">
        <v>0</v>
      </c>
      <c r="R196" s="75">
        <v>0</v>
      </c>
      <c r="S196" s="83">
        <v>0</v>
      </c>
    </row>
    <row r="197" spans="1:19" s="11" customFormat="1" ht="82.5" customHeight="1">
      <c r="A197" s="59"/>
      <c r="B197" s="20" t="s">
        <v>377</v>
      </c>
      <c r="C197" s="14"/>
      <c r="D197" s="41" t="s">
        <v>309</v>
      </c>
      <c r="E197" s="22"/>
      <c r="F197" s="22"/>
      <c r="G197" s="22"/>
      <c r="H197" s="15"/>
      <c r="I197" s="123"/>
      <c r="J197" s="123"/>
      <c r="K197" s="123" t="s">
        <v>142</v>
      </c>
      <c r="L197" s="123" t="s">
        <v>31</v>
      </c>
      <c r="M197" s="127" t="s">
        <v>278</v>
      </c>
      <c r="N197" s="75">
        <v>0</v>
      </c>
      <c r="O197" s="75">
        <v>0</v>
      </c>
      <c r="P197" s="75">
        <v>272826.1</v>
      </c>
      <c r="Q197" s="75">
        <v>284400</v>
      </c>
      <c r="R197" s="75">
        <v>300700</v>
      </c>
      <c r="S197" s="156">
        <v>300700</v>
      </c>
    </row>
    <row r="198" spans="1:19" s="11" customFormat="1" ht="78" customHeight="1">
      <c r="A198" s="59"/>
      <c r="B198" s="20" t="s">
        <v>491</v>
      </c>
      <c r="C198" s="14"/>
      <c r="D198" s="41" t="s">
        <v>304</v>
      </c>
      <c r="E198" s="28" t="s">
        <v>254</v>
      </c>
      <c r="F198" s="28" t="s">
        <v>399</v>
      </c>
      <c r="G198" s="28" t="s">
        <v>255</v>
      </c>
      <c r="H198" s="15" t="s">
        <v>249</v>
      </c>
      <c r="I198" s="123" t="s">
        <v>250</v>
      </c>
      <c r="J198" s="123" t="s">
        <v>251</v>
      </c>
      <c r="K198" s="123" t="s">
        <v>432</v>
      </c>
      <c r="L198" s="127" t="s">
        <v>119</v>
      </c>
      <c r="M198" s="127" t="s">
        <v>124</v>
      </c>
      <c r="N198" s="75">
        <v>116600</v>
      </c>
      <c r="O198" s="75">
        <v>116600</v>
      </c>
      <c r="P198" s="75">
        <v>96000</v>
      </c>
      <c r="Q198" s="75">
        <v>108000</v>
      </c>
      <c r="R198" s="75">
        <v>115000</v>
      </c>
      <c r="S198" s="156">
        <v>115000</v>
      </c>
    </row>
    <row r="199" spans="1:19" s="11" customFormat="1" ht="126" customHeight="1">
      <c r="A199" s="59"/>
      <c r="B199" s="20" t="s">
        <v>166</v>
      </c>
      <c r="C199" s="14"/>
      <c r="D199" s="41" t="s">
        <v>20</v>
      </c>
      <c r="E199" s="15" t="s">
        <v>460</v>
      </c>
      <c r="F199" s="15" t="s">
        <v>461</v>
      </c>
      <c r="G199" s="15" t="s">
        <v>462</v>
      </c>
      <c r="H199" s="15" t="s">
        <v>258</v>
      </c>
      <c r="I199" s="123" t="s">
        <v>458</v>
      </c>
      <c r="J199" s="127" t="s">
        <v>459</v>
      </c>
      <c r="K199" s="123" t="s">
        <v>433</v>
      </c>
      <c r="L199" s="127" t="s">
        <v>434</v>
      </c>
      <c r="M199" s="127" t="s">
        <v>655</v>
      </c>
      <c r="N199" s="75">
        <v>23000</v>
      </c>
      <c r="O199" s="75">
        <v>21100</v>
      </c>
      <c r="P199" s="75">
        <v>19000</v>
      </c>
      <c r="Q199" s="75">
        <v>17000</v>
      </c>
      <c r="R199" s="75">
        <v>18000</v>
      </c>
      <c r="S199" s="156">
        <v>18000</v>
      </c>
    </row>
    <row r="200" spans="1:19" s="11" customFormat="1" ht="88.5" customHeight="1">
      <c r="A200" s="59"/>
      <c r="B200" s="20" t="s">
        <v>546</v>
      </c>
      <c r="C200" s="14"/>
      <c r="D200" s="41" t="s">
        <v>547</v>
      </c>
      <c r="E200" s="15"/>
      <c r="F200" s="15"/>
      <c r="G200" s="15"/>
      <c r="H200" s="15"/>
      <c r="I200" s="123"/>
      <c r="J200" s="127"/>
      <c r="K200" s="123" t="s">
        <v>594</v>
      </c>
      <c r="L200" s="127" t="s">
        <v>108</v>
      </c>
      <c r="M200" s="127" t="s">
        <v>595</v>
      </c>
      <c r="N200" s="75">
        <v>0</v>
      </c>
      <c r="O200" s="75">
        <v>0</v>
      </c>
      <c r="P200" s="75">
        <v>500</v>
      </c>
      <c r="Q200" s="75">
        <v>800</v>
      </c>
      <c r="R200" s="75">
        <v>900</v>
      </c>
      <c r="S200" s="156">
        <v>900</v>
      </c>
    </row>
    <row r="201" spans="1:19" s="11" customFormat="1" ht="49.5" customHeight="1">
      <c r="A201" s="59"/>
      <c r="B201" s="20" t="s">
        <v>23</v>
      </c>
      <c r="C201" s="14"/>
      <c r="D201" s="41" t="s">
        <v>522</v>
      </c>
      <c r="E201" s="28" t="s">
        <v>254</v>
      </c>
      <c r="F201" s="28" t="s">
        <v>401</v>
      </c>
      <c r="G201" s="28" t="s">
        <v>255</v>
      </c>
      <c r="H201" s="15" t="s">
        <v>167</v>
      </c>
      <c r="I201" s="123" t="s">
        <v>168</v>
      </c>
      <c r="J201" s="123" t="s">
        <v>251</v>
      </c>
      <c r="K201" s="123" t="s">
        <v>548</v>
      </c>
      <c r="L201" s="127"/>
      <c r="M201" s="127"/>
      <c r="N201" s="75">
        <v>14333000</v>
      </c>
      <c r="O201" s="75">
        <v>14333000</v>
      </c>
      <c r="P201" s="75">
        <v>18573000</v>
      </c>
      <c r="Q201" s="75">
        <v>21470000</v>
      </c>
      <c r="R201" s="75">
        <v>22939000</v>
      </c>
      <c r="S201" s="159">
        <v>24451000</v>
      </c>
    </row>
    <row r="202" spans="1:19" s="12" customFormat="1" ht="99" customHeight="1">
      <c r="A202" s="58" t="s">
        <v>392</v>
      </c>
      <c r="B202" s="55" t="s">
        <v>173</v>
      </c>
      <c r="C202" s="17"/>
      <c r="D202" s="48"/>
      <c r="E202" s="28"/>
      <c r="F202" s="28"/>
      <c r="G202" s="28"/>
      <c r="H202" s="28"/>
      <c r="I202" s="43"/>
      <c r="J202" s="43"/>
      <c r="K202" s="43"/>
      <c r="L202" s="43"/>
      <c r="M202" s="43"/>
      <c r="N202" s="113">
        <f>SUM(N203:N231)</f>
        <v>19792858.413</v>
      </c>
      <c r="O202" s="113">
        <f>SUM(O203:O231)</f>
        <v>19393237.060000002</v>
      </c>
      <c r="P202" s="113">
        <f>SUM(P203:P232)</f>
        <v>3014799.55</v>
      </c>
      <c r="Q202" s="113">
        <f>SUM(Q203:Q232)</f>
        <v>828000</v>
      </c>
      <c r="R202" s="113">
        <f>SUM(R203:R232)</f>
        <v>304000</v>
      </c>
      <c r="S202" s="113">
        <f>SUM(S203:S232)</f>
        <v>327000</v>
      </c>
    </row>
    <row r="203" spans="1:19" s="12" customFormat="1" ht="87.75" customHeight="1">
      <c r="A203" s="58"/>
      <c r="B203" s="91" t="s">
        <v>657</v>
      </c>
      <c r="C203" s="92"/>
      <c r="D203" s="48" t="s">
        <v>304</v>
      </c>
      <c r="E203" s="28"/>
      <c r="F203" s="28"/>
      <c r="G203" s="28"/>
      <c r="H203" s="28"/>
      <c r="I203" s="43"/>
      <c r="J203" s="43"/>
      <c r="K203" s="43" t="s">
        <v>47</v>
      </c>
      <c r="L203" s="43" t="s">
        <v>150</v>
      </c>
      <c r="M203" s="43" t="s">
        <v>715</v>
      </c>
      <c r="N203" s="108">
        <v>274493.98</v>
      </c>
      <c r="O203" s="108">
        <v>274493.98</v>
      </c>
      <c r="P203" s="108">
        <v>0</v>
      </c>
      <c r="Q203" s="108">
        <v>0</v>
      </c>
      <c r="R203" s="108">
        <v>0</v>
      </c>
      <c r="S203" s="76">
        <v>0</v>
      </c>
    </row>
    <row r="204" spans="1:19" s="12" customFormat="1" ht="91.5" customHeight="1">
      <c r="A204" s="58"/>
      <c r="B204" s="91" t="s">
        <v>25</v>
      </c>
      <c r="C204" s="92"/>
      <c r="D204" s="48" t="s">
        <v>304</v>
      </c>
      <c r="E204" s="28"/>
      <c r="F204" s="28"/>
      <c r="G204" s="28"/>
      <c r="H204" s="28"/>
      <c r="I204" s="43"/>
      <c r="J204" s="43"/>
      <c r="K204" s="43" t="s">
        <v>210</v>
      </c>
      <c r="L204" s="43" t="s">
        <v>31</v>
      </c>
      <c r="M204" s="43" t="s">
        <v>26</v>
      </c>
      <c r="N204" s="108">
        <v>60000</v>
      </c>
      <c r="O204" s="108">
        <v>60000</v>
      </c>
      <c r="P204" s="108">
        <v>0</v>
      </c>
      <c r="Q204" s="108">
        <v>0</v>
      </c>
      <c r="R204" s="108">
        <v>0</v>
      </c>
      <c r="S204" s="76">
        <v>0</v>
      </c>
    </row>
    <row r="205" spans="1:19" s="12" customFormat="1" ht="90.75" customHeight="1">
      <c r="A205" s="58"/>
      <c r="B205" s="91" t="s">
        <v>407</v>
      </c>
      <c r="C205" s="92"/>
      <c r="D205" s="48" t="s">
        <v>716</v>
      </c>
      <c r="E205" s="28"/>
      <c r="F205" s="28"/>
      <c r="G205" s="28"/>
      <c r="H205" s="28"/>
      <c r="I205" s="43"/>
      <c r="J205" s="43"/>
      <c r="K205" s="43" t="s">
        <v>406</v>
      </c>
      <c r="L205" s="43" t="s">
        <v>150</v>
      </c>
      <c r="M205" s="43" t="s">
        <v>614</v>
      </c>
      <c r="N205" s="108">
        <v>200000</v>
      </c>
      <c r="O205" s="108">
        <v>200000</v>
      </c>
      <c r="P205" s="108">
        <v>0</v>
      </c>
      <c r="Q205" s="108">
        <v>0</v>
      </c>
      <c r="R205" s="108">
        <v>0</v>
      </c>
      <c r="S205" s="76">
        <v>0</v>
      </c>
    </row>
    <row r="206" spans="1:19" s="12" customFormat="1" ht="92.25" customHeight="1">
      <c r="A206" s="58"/>
      <c r="B206" s="119" t="s">
        <v>420</v>
      </c>
      <c r="C206" s="17"/>
      <c r="D206" s="48" t="s">
        <v>304</v>
      </c>
      <c r="E206" s="28"/>
      <c r="F206" s="28"/>
      <c r="G206" s="28"/>
      <c r="H206" s="28"/>
      <c r="I206" s="43"/>
      <c r="J206" s="43"/>
      <c r="K206" s="43" t="s">
        <v>262</v>
      </c>
      <c r="L206" s="43" t="s">
        <v>108</v>
      </c>
      <c r="M206" s="43" t="s">
        <v>539</v>
      </c>
      <c r="N206" s="108">
        <v>100000</v>
      </c>
      <c r="O206" s="108">
        <v>100000</v>
      </c>
      <c r="P206" s="108">
        <v>0</v>
      </c>
      <c r="Q206" s="108">
        <v>0</v>
      </c>
      <c r="R206" s="108">
        <v>0</v>
      </c>
      <c r="S206" s="76">
        <v>0</v>
      </c>
    </row>
    <row r="207" spans="1:19" s="12" customFormat="1" ht="172.5" customHeight="1">
      <c r="A207" s="58"/>
      <c r="B207" s="119" t="s">
        <v>188</v>
      </c>
      <c r="C207" s="17"/>
      <c r="D207" s="48" t="s">
        <v>581</v>
      </c>
      <c r="E207" s="28"/>
      <c r="F207" s="28"/>
      <c r="G207" s="28"/>
      <c r="H207" s="28"/>
      <c r="I207" s="43"/>
      <c r="J207" s="43"/>
      <c r="K207" s="43" t="s">
        <v>189</v>
      </c>
      <c r="L207" s="43" t="s">
        <v>31</v>
      </c>
      <c r="M207" s="43" t="s">
        <v>190</v>
      </c>
      <c r="N207" s="108">
        <v>0</v>
      </c>
      <c r="O207" s="108">
        <v>0</v>
      </c>
      <c r="P207" s="108">
        <v>106800</v>
      </c>
      <c r="Q207" s="108">
        <v>0</v>
      </c>
      <c r="R207" s="108">
        <v>0</v>
      </c>
      <c r="S207" s="76"/>
    </row>
    <row r="208" spans="1:19" s="12" customFormat="1" ht="84.75" customHeight="1">
      <c r="A208" s="58"/>
      <c r="B208" s="180" t="s">
        <v>487</v>
      </c>
      <c r="C208" s="17"/>
      <c r="D208" s="48" t="s">
        <v>304</v>
      </c>
      <c r="E208" s="28"/>
      <c r="F208" s="28"/>
      <c r="G208" s="28"/>
      <c r="H208" s="28"/>
      <c r="I208" s="43"/>
      <c r="J208" s="43"/>
      <c r="K208" s="43" t="s">
        <v>162</v>
      </c>
      <c r="L208" s="43" t="s">
        <v>31</v>
      </c>
      <c r="M208" s="43" t="s">
        <v>26</v>
      </c>
      <c r="N208" s="108">
        <v>40000</v>
      </c>
      <c r="O208" s="108">
        <v>40000</v>
      </c>
      <c r="P208" s="108">
        <v>0</v>
      </c>
      <c r="Q208" s="108">
        <v>0</v>
      </c>
      <c r="R208" s="108">
        <v>0</v>
      </c>
      <c r="S208" s="76">
        <v>0</v>
      </c>
    </row>
    <row r="209" spans="1:19" s="12" customFormat="1" ht="68.25" customHeight="1">
      <c r="A209" s="58"/>
      <c r="B209" s="181"/>
      <c r="C209" s="17"/>
      <c r="D209" s="48" t="s">
        <v>581</v>
      </c>
      <c r="E209" s="28"/>
      <c r="F209" s="28"/>
      <c r="G209" s="28"/>
      <c r="H209" s="28"/>
      <c r="I209" s="43"/>
      <c r="J209" s="43"/>
      <c r="K209" s="43" t="s">
        <v>285</v>
      </c>
      <c r="L209" s="43" t="s">
        <v>213</v>
      </c>
      <c r="M209" s="43" t="s">
        <v>253</v>
      </c>
      <c r="N209" s="108">
        <v>21000</v>
      </c>
      <c r="O209" s="108">
        <v>21000</v>
      </c>
      <c r="P209" s="108">
        <v>0</v>
      </c>
      <c r="Q209" s="108">
        <v>0</v>
      </c>
      <c r="R209" s="108">
        <v>0</v>
      </c>
      <c r="S209" s="76">
        <v>0</v>
      </c>
    </row>
    <row r="210" spans="1:19" s="19" customFormat="1" ht="57.75" customHeight="1">
      <c r="A210" s="62"/>
      <c r="B210" s="56" t="s">
        <v>174</v>
      </c>
      <c r="C210" s="18"/>
      <c r="D210" s="45" t="s">
        <v>716</v>
      </c>
      <c r="E210" s="28" t="s">
        <v>254</v>
      </c>
      <c r="F210" s="28" t="s">
        <v>261</v>
      </c>
      <c r="G210" s="28" t="s">
        <v>255</v>
      </c>
      <c r="H210" s="28"/>
      <c r="I210" s="43"/>
      <c r="J210" s="43"/>
      <c r="K210" s="43" t="s">
        <v>1</v>
      </c>
      <c r="L210" s="43" t="s">
        <v>2</v>
      </c>
      <c r="M210" s="43" t="s">
        <v>197</v>
      </c>
      <c r="N210" s="108">
        <v>70141</v>
      </c>
      <c r="O210" s="108">
        <v>70141</v>
      </c>
      <c r="P210" s="108">
        <v>64400</v>
      </c>
      <c r="Q210" s="108">
        <v>69000</v>
      </c>
      <c r="R210" s="108">
        <v>77000</v>
      </c>
      <c r="S210" s="76">
        <v>83000</v>
      </c>
    </row>
    <row r="211" spans="1:19" s="19" customFormat="1" ht="54" customHeight="1">
      <c r="A211" s="62"/>
      <c r="B211" s="56" t="s">
        <v>368</v>
      </c>
      <c r="C211" s="18"/>
      <c r="D211" s="45" t="s">
        <v>716</v>
      </c>
      <c r="E211" s="28" t="s">
        <v>254</v>
      </c>
      <c r="F211" s="28" t="s">
        <v>261</v>
      </c>
      <c r="G211" s="28" t="s">
        <v>255</v>
      </c>
      <c r="H211" s="28"/>
      <c r="I211" s="43"/>
      <c r="J211" s="43"/>
      <c r="K211" s="43" t="s">
        <v>55</v>
      </c>
      <c r="L211" s="43" t="s">
        <v>457</v>
      </c>
      <c r="M211" s="43" t="s">
        <v>552</v>
      </c>
      <c r="N211" s="108">
        <v>5800</v>
      </c>
      <c r="O211" s="108">
        <v>5800</v>
      </c>
      <c r="P211" s="108">
        <v>0</v>
      </c>
      <c r="Q211" s="108">
        <v>24000</v>
      </c>
      <c r="R211" s="108">
        <v>26000</v>
      </c>
      <c r="S211" s="76">
        <v>28000</v>
      </c>
    </row>
    <row r="212" spans="1:19" s="19" customFormat="1" ht="159.75" customHeight="1">
      <c r="A212" s="62"/>
      <c r="B212" s="139" t="s">
        <v>386</v>
      </c>
      <c r="C212" s="18"/>
      <c r="D212" s="41" t="s">
        <v>196</v>
      </c>
      <c r="E212" s="15"/>
      <c r="F212" s="15"/>
      <c r="G212" s="99"/>
      <c r="H212" s="15"/>
      <c r="I212" s="123"/>
      <c r="J212" s="123"/>
      <c r="K212" s="123" t="s">
        <v>588</v>
      </c>
      <c r="L212" s="123" t="s">
        <v>31</v>
      </c>
      <c r="M212" s="123" t="s">
        <v>612</v>
      </c>
      <c r="N212" s="108">
        <v>0</v>
      </c>
      <c r="O212" s="108">
        <v>0</v>
      </c>
      <c r="P212" s="108">
        <v>797499.55</v>
      </c>
      <c r="Q212" s="108">
        <v>0</v>
      </c>
      <c r="R212" s="108">
        <v>0</v>
      </c>
      <c r="S212" s="76">
        <v>0</v>
      </c>
    </row>
    <row r="213" spans="1:19" s="11" customFormat="1" ht="66" customHeight="1">
      <c r="A213" s="59"/>
      <c r="B213" s="20" t="s">
        <v>645</v>
      </c>
      <c r="C213" s="13"/>
      <c r="D213" s="41" t="s">
        <v>304</v>
      </c>
      <c r="E213" s="15" t="s">
        <v>254</v>
      </c>
      <c r="F213" s="15" t="s">
        <v>104</v>
      </c>
      <c r="G213" s="25" t="s">
        <v>446</v>
      </c>
      <c r="H213" s="15" t="s">
        <v>101</v>
      </c>
      <c r="I213" s="123" t="s">
        <v>102</v>
      </c>
      <c r="J213" s="123" t="s">
        <v>103</v>
      </c>
      <c r="K213" s="123" t="s">
        <v>100</v>
      </c>
      <c r="L213" s="123" t="s">
        <v>84</v>
      </c>
      <c r="M213" s="123" t="s">
        <v>563</v>
      </c>
      <c r="N213" s="75">
        <v>297633.21</v>
      </c>
      <c r="O213" s="75">
        <v>297252.08</v>
      </c>
      <c r="P213" s="75">
        <v>0</v>
      </c>
      <c r="Q213" s="75">
        <v>0</v>
      </c>
      <c r="R213" s="75">
        <v>0</v>
      </c>
      <c r="S213" s="72">
        <v>0</v>
      </c>
    </row>
    <row r="214" spans="1:19" s="11" customFormat="1" ht="64.5" customHeight="1">
      <c r="A214" s="63"/>
      <c r="B214" s="32" t="s">
        <v>506</v>
      </c>
      <c r="C214" s="33"/>
      <c r="D214" s="54" t="s">
        <v>304</v>
      </c>
      <c r="E214" s="24" t="s">
        <v>254</v>
      </c>
      <c r="F214" s="24" t="s">
        <v>104</v>
      </c>
      <c r="G214" s="25" t="s">
        <v>446</v>
      </c>
      <c r="H214" s="24"/>
      <c r="I214" s="125"/>
      <c r="J214" s="125"/>
      <c r="K214" s="125" t="s">
        <v>199</v>
      </c>
      <c r="L214" s="125" t="s">
        <v>200</v>
      </c>
      <c r="M214" s="125" t="s">
        <v>707</v>
      </c>
      <c r="N214" s="110">
        <v>200000</v>
      </c>
      <c r="O214" s="110">
        <v>200000</v>
      </c>
      <c r="P214" s="110">
        <v>0</v>
      </c>
      <c r="Q214" s="110">
        <v>0</v>
      </c>
      <c r="R214" s="110">
        <v>0</v>
      </c>
      <c r="S214" s="109">
        <v>0</v>
      </c>
    </row>
    <row r="215" spans="1:19" s="19" customFormat="1" ht="39" customHeight="1">
      <c r="A215" s="62"/>
      <c r="B215" s="56" t="s">
        <v>6</v>
      </c>
      <c r="C215" s="18"/>
      <c r="D215" s="45" t="s">
        <v>304</v>
      </c>
      <c r="E215" s="28" t="s">
        <v>254</v>
      </c>
      <c r="F215" s="28" t="s">
        <v>261</v>
      </c>
      <c r="G215" s="28" t="s">
        <v>255</v>
      </c>
      <c r="H215" s="28" t="s">
        <v>236</v>
      </c>
      <c r="I215" s="43" t="s">
        <v>635</v>
      </c>
      <c r="J215" s="43" t="s">
        <v>237</v>
      </c>
      <c r="K215" s="43" t="s">
        <v>548</v>
      </c>
      <c r="L215" s="43"/>
      <c r="M215" s="43"/>
      <c r="N215" s="108">
        <v>254500</v>
      </c>
      <c r="O215" s="108">
        <v>254500</v>
      </c>
      <c r="P215" s="108">
        <v>0</v>
      </c>
      <c r="Q215" s="108">
        <v>250000</v>
      </c>
      <c r="R215" s="108">
        <v>0</v>
      </c>
      <c r="S215" s="76">
        <v>0</v>
      </c>
    </row>
    <row r="216" spans="1:19" s="19" customFormat="1" ht="66" customHeight="1">
      <c r="A216" s="62"/>
      <c r="B216" s="67" t="s">
        <v>280</v>
      </c>
      <c r="C216" s="66"/>
      <c r="D216" s="53" t="s">
        <v>516</v>
      </c>
      <c r="E216" s="43"/>
      <c r="F216" s="43"/>
      <c r="G216" s="43"/>
      <c r="H216" s="43"/>
      <c r="I216" s="43"/>
      <c r="J216" s="43"/>
      <c r="K216" s="43" t="s">
        <v>82</v>
      </c>
      <c r="L216" s="43" t="s">
        <v>89</v>
      </c>
      <c r="M216" s="43" t="s">
        <v>165</v>
      </c>
      <c r="N216" s="75">
        <v>13302600</v>
      </c>
      <c r="O216" s="104">
        <v>13302600</v>
      </c>
      <c r="P216" s="104">
        <v>0</v>
      </c>
      <c r="Q216" s="104">
        <v>0</v>
      </c>
      <c r="R216" s="104">
        <v>0</v>
      </c>
      <c r="S216" s="104">
        <v>0</v>
      </c>
    </row>
    <row r="217" spans="1:19" s="19" customFormat="1" ht="70.5" customHeight="1">
      <c r="A217" s="62"/>
      <c r="B217" s="56" t="s">
        <v>536</v>
      </c>
      <c r="C217" s="18"/>
      <c r="D217" s="45" t="s">
        <v>196</v>
      </c>
      <c r="E217" s="28" t="s">
        <v>254</v>
      </c>
      <c r="F217" s="28" t="s">
        <v>261</v>
      </c>
      <c r="G217" s="28" t="s">
        <v>255</v>
      </c>
      <c r="H217" s="28"/>
      <c r="I217" s="43"/>
      <c r="J217" s="43"/>
      <c r="K217" s="43" t="s">
        <v>537</v>
      </c>
      <c r="L217" s="43" t="s">
        <v>538</v>
      </c>
      <c r="M217" s="43" t="s">
        <v>707</v>
      </c>
      <c r="N217" s="108">
        <v>413100</v>
      </c>
      <c r="O217" s="108">
        <v>413100</v>
      </c>
      <c r="P217" s="108">
        <v>0</v>
      </c>
      <c r="Q217" s="108">
        <v>0</v>
      </c>
      <c r="R217" s="108">
        <v>0</v>
      </c>
      <c r="S217" s="76">
        <v>0</v>
      </c>
    </row>
    <row r="218" spans="1:19" s="19" customFormat="1" ht="90.75" customHeight="1">
      <c r="A218" s="62"/>
      <c r="B218" s="56" t="s">
        <v>33</v>
      </c>
      <c r="C218" s="18"/>
      <c r="D218" s="45" t="s">
        <v>196</v>
      </c>
      <c r="E218" s="28"/>
      <c r="F218" s="28"/>
      <c r="G218" s="28"/>
      <c r="H218" s="28"/>
      <c r="I218" s="43"/>
      <c r="J218" s="43"/>
      <c r="K218" s="43" t="s">
        <v>589</v>
      </c>
      <c r="L218" s="43" t="s">
        <v>49</v>
      </c>
      <c r="M218" s="43" t="s">
        <v>465</v>
      </c>
      <c r="N218" s="108">
        <v>0</v>
      </c>
      <c r="O218" s="108">
        <v>0</v>
      </c>
      <c r="P218" s="108">
        <v>64500</v>
      </c>
      <c r="Q218" s="108">
        <v>300000</v>
      </c>
      <c r="R218" s="108">
        <v>0</v>
      </c>
      <c r="S218" s="76">
        <v>0</v>
      </c>
    </row>
    <row r="219" spans="1:19" s="19" customFormat="1" ht="115.5" customHeight="1">
      <c r="A219" s="62"/>
      <c r="B219" s="56" t="s">
        <v>540</v>
      </c>
      <c r="C219" s="18"/>
      <c r="D219" s="45" t="s">
        <v>196</v>
      </c>
      <c r="E219" s="28"/>
      <c r="F219" s="28"/>
      <c r="G219" s="28"/>
      <c r="H219" s="28"/>
      <c r="I219" s="43"/>
      <c r="J219" s="43"/>
      <c r="K219" s="43" t="s">
        <v>288</v>
      </c>
      <c r="L219" s="121" t="s">
        <v>108</v>
      </c>
      <c r="M219" s="121" t="s">
        <v>524</v>
      </c>
      <c r="N219" s="108">
        <v>200000</v>
      </c>
      <c r="O219" s="108">
        <v>59450</v>
      </c>
      <c r="P219" s="108">
        <v>0</v>
      </c>
      <c r="Q219" s="108">
        <v>0</v>
      </c>
      <c r="R219" s="108">
        <v>0</v>
      </c>
      <c r="S219" s="107">
        <v>0</v>
      </c>
    </row>
    <row r="220" spans="1:19" s="19" customFormat="1" ht="114.75" customHeight="1">
      <c r="A220" s="90"/>
      <c r="B220" s="118" t="s">
        <v>185</v>
      </c>
      <c r="C220" s="101"/>
      <c r="D220" s="41" t="s">
        <v>196</v>
      </c>
      <c r="E220" s="21"/>
      <c r="F220" s="21"/>
      <c r="G220" s="21"/>
      <c r="H220" s="21"/>
      <c r="I220" s="121"/>
      <c r="J220" s="121"/>
      <c r="K220" s="43" t="s">
        <v>590</v>
      </c>
      <c r="L220" s="121" t="s">
        <v>150</v>
      </c>
      <c r="M220" s="121" t="s">
        <v>387</v>
      </c>
      <c r="N220" s="108">
        <v>1215700</v>
      </c>
      <c r="O220" s="108">
        <v>1215700</v>
      </c>
      <c r="P220" s="108">
        <v>300000</v>
      </c>
      <c r="Q220" s="108">
        <v>0</v>
      </c>
      <c r="R220" s="108">
        <v>0</v>
      </c>
      <c r="S220" s="107">
        <v>0</v>
      </c>
    </row>
    <row r="221" spans="1:19" s="19" customFormat="1" ht="114" customHeight="1">
      <c r="A221" s="90"/>
      <c r="B221" s="118" t="s">
        <v>640</v>
      </c>
      <c r="C221" s="101"/>
      <c r="D221" s="47" t="s">
        <v>196</v>
      </c>
      <c r="E221" s="21"/>
      <c r="F221" s="21"/>
      <c r="G221" s="21"/>
      <c r="H221" s="21"/>
      <c r="I221" s="121"/>
      <c r="J221" s="121"/>
      <c r="K221" s="43" t="s">
        <v>342</v>
      </c>
      <c r="L221" s="121" t="s">
        <v>388</v>
      </c>
      <c r="M221" s="121" t="s">
        <v>387</v>
      </c>
      <c r="N221" s="108">
        <v>0</v>
      </c>
      <c r="O221" s="108">
        <v>0</v>
      </c>
      <c r="P221" s="108">
        <v>1000000</v>
      </c>
      <c r="Q221" s="108">
        <v>0</v>
      </c>
      <c r="R221" s="108">
        <v>0</v>
      </c>
      <c r="S221" s="107">
        <v>0</v>
      </c>
    </row>
    <row r="222" spans="1:19" s="19" customFormat="1" ht="115.5" customHeight="1">
      <c r="A222" s="85"/>
      <c r="B222" s="9" t="s">
        <v>161</v>
      </c>
      <c r="C222" s="18"/>
      <c r="D222" s="45" t="s">
        <v>196</v>
      </c>
      <c r="E222" s="28" t="s">
        <v>154</v>
      </c>
      <c r="F222" s="28" t="s">
        <v>669</v>
      </c>
      <c r="G222" s="28" t="s">
        <v>155</v>
      </c>
      <c r="H222" s="28" t="s">
        <v>670</v>
      </c>
      <c r="I222" s="43" t="s">
        <v>468</v>
      </c>
      <c r="J222" s="43" t="s">
        <v>467</v>
      </c>
      <c r="K222" s="43" t="s">
        <v>288</v>
      </c>
      <c r="L222" s="121" t="s">
        <v>108</v>
      </c>
      <c r="M222" s="121" t="s">
        <v>524</v>
      </c>
      <c r="N222" s="108">
        <v>310000</v>
      </c>
      <c r="O222" s="108">
        <v>310000</v>
      </c>
      <c r="P222" s="108">
        <v>0</v>
      </c>
      <c r="Q222" s="108">
        <v>0</v>
      </c>
      <c r="R222" s="108">
        <v>0</v>
      </c>
      <c r="S222" s="76">
        <v>0</v>
      </c>
    </row>
    <row r="223" spans="1:19" s="19" customFormat="1" ht="96" customHeight="1">
      <c r="A223" s="85"/>
      <c r="B223" s="212" t="s">
        <v>415</v>
      </c>
      <c r="C223" s="101"/>
      <c r="D223" s="203" t="s">
        <v>196</v>
      </c>
      <c r="E223" s="22"/>
      <c r="F223" s="22"/>
      <c r="G223" s="22"/>
      <c r="H223" s="22"/>
      <c r="I223" s="31"/>
      <c r="J223" s="31"/>
      <c r="K223" s="31" t="s">
        <v>289</v>
      </c>
      <c r="L223" s="121" t="s">
        <v>31</v>
      </c>
      <c r="M223" s="121" t="s">
        <v>526</v>
      </c>
      <c r="N223" s="108">
        <v>982800</v>
      </c>
      <c r="O223" s="108">
        <v>982800</v>
      </c>
      <c r="P223" s="108">
        <v>0</v>
      </c>
      <c r="Q223" s="108">
        <v>0</v>
      </c>
      <c r="R223" s="108">
        <v>0</v>
      </c>
      <c r="S223" s="76">
        <v>0</v>
      </c>
    </row>
    <row r="224" spans="1:19" s="19" customFormat="1" ht="87.75" customHeight="1">
      <c r="A224" s="62"/>
      <c r="B224" s="213"/>
      <c r="C224" s="18"/>
      <c r="D224" s="205"/>
      <c r="E224" s="28" t="s">
        <v>254</v>
      </c>
      <c r="F224" s="28" t="s">
        <v>261</v>
      </c>
      <c r="G224" s="28" t="s">
        <v>255</v>
      </c>
      <c r="H224" s="28" t="s">
        <v>10</v>
      </c>
      <c r="I224" s="43" t="s">
        <v>305</v>
      </c>
      <c r="J224" s="43" t="s">
        <v>11</v>
      </c>
      <c r="K224" s="43" t="s">
        <v>589</v>
      </c>
      <c r="L224" s="43" t="s">
        <v>49</v>
      </c>
      <c r="M224" s="43" t="s">
        <v>465</v>
      </c>
      <c r="N224" s="108">
        <v>138600</v>
      </c>
      <c r="O224" s="108">
        <v>135000</v>
      </c>
      <c r="P224" s="108">
        <v>450000</v>
      </c>
      <c r="Q224" s="108">
        <v>0</v>
      </c>
      <c r="R224" s="108">
        <v>0</v>
      </c>
      <c r="S224" s="107">
        <v>0</v>
      </c>
    </row>
    <row r="225" spans="1:19" s="19" customFormat="1" ht="75" customHeight="1">
      <c r="A225" s="85"/>
      <c r="B225" s="208" t="s">
        <v>113</v>
      </c>
      <c r="C225" s="18"/>
      <c r="D225" s="203" t="s">
        <v>196</v>
      </c>
      <c r="E225" s="21" t="s">
        <v>154</v>
      </c>
      <c r="F225" s="21" t="s">
        <v>669</v>
      </c>
      <c r="G225" s="21" t="s">
        <v>155</v>
      </c>
      <c r="H225" s="21" t="s">
        <v>670</v>
      </c>
      <c r="I225" s="121" t="s">
        <v>468</v>
      </c>
      <c r="J225" s="121" t="s">
        <v>467</v>
      </c>
      <c r="K225" s="43" t="s">
        <v>492</v>
      </c>
      <c r="L225" s="43" t="s">
        <v>525</v>
      </c>
      <c r="M225" s="43" t="s">
        <v>707</v>
      </c>
      <c r="N225" s="108">
        <v>207900</v>
      </c>
      <c r="O225" s="108">
        <v>207900</v>
      </c>
      <c r="P225" s="108">
        <v>0</v>
      </c>
      <c r="Q225" s="108">
        <v>0</v>
      </c>
      <c r="R225" s="108">
        <v>0</v>
      </c>
      <c r="S225" s="107">
        <v>0</v>
      </c>
    </row>
    <row r="226" spans="1:19" s="19" customFormat="1" ht="87.75" customHeight="1">
      <c r="A226" s="85"/>
      <c r="B226" s="209"/>
      <c r="C226" s="18"/>
      <c r="D226" s="205"/>
      <c r="E226" s="21"/>
      <c r="F226" s="21"/>
      <c r="G226" s="21"/>
      <c r="H226" s="21"/>
      <c r="I226" s="121"/>
      <c r="J226" s="121"/>
      <c r="K226" s="43" t="s">
        <v>589</v>
      </c>
      <c r="L226" s="121" t="s">
        <v>49</v>
      </c>
      <c r="M226" s="121" t="s">
        <v>465</v>
      </c>
      <c r="N226" s="108">
        <v>210600</v>
      </c>
      <c r="O226" s="108">
        <v>205200</v>
      </c>
      <c r="P226" s="108">
        <v>64500</v>
      </c>
      <c r="Q226" s="108">
        <v>0</v>
      </c>
      <c r="R226" s="108">
        <v>0</v>
      </c>
      <c r="S226" s="107">
        <v>0</v>
      </c>
    </row>
    <row r="227" spans="1:19" s="19" customFormat="1" ht="139.5" customHeight="1">
      <c r="A227" s="85"/>
      <c r="B227" s="29" t="s">
        <v>185</v>
      </c>
      <c r="C227" s="18"/>
      <c r="D227" s="40" t="s">
        <v>196</v>
      </c>
      <c r="E227" s="21" t="s">
        <v>154</v>
      </c>
      <c r="F227" s="21" t="s">
        <v>669</v>
      </c>
      <c r="G227" s="21" t="s">
        <v>155</v>
      </c>
      <c r="H227" s="21" t="s">
        <v>670</v>
      </c>
      <c r="I227" s="121" t="s">
        <v>468</v>
      </c>
      <c r="J227" s="121" t="s">
        <v>467</v>
      </c>
      <c r="K227" s="43" t="s">
        <v>88</v>
      </c>
      <c r="L227" s="43" t="s">
        <v>635</v>
      </c>
      <c r="M227" s="43" t="s">
        <v>7</v>
      </c>
      <c r="N227" s="108">
        <v>541200</v>
      </c>
      <c r="O227" s="108">
        <v>541200</v>
      </c>
      <c r="P227" s="108">
        <v>0</v>
      </c>
      <c r="Q227" s="108">
        <v>0</v>
      </c>
      <c r="R227" s="108">
        <v>0</v>
      </c>
      <c r="S227" s="107">
        <v>0</v>
      </c>
    </row>
    <row r="228" spans="1:19" s="19" customFormat="1" ht="71.25" customHeight="1">
      <c r="A228" s="85"/>
      <c r="B228" s="212" t="s">
        <v>67</v>
      </c>
      <c r="C228" s="18"/>
      <c r="D228" s="203" t="s">
        <v>196</v>
      </c>
      <c r="E228" s="21" t="s">
        <v>154</v>
      </c>
      <c r="F228" s="21" t="s">
        <v>669</v>
      </c>
      <c r="G228" s="21" t="s">
        <v>155</v>
      </c>
      <c r="H228" s="21" t="s">
        <v>670</v>
      </c>
      <c r="I228" s="121" t="s">
        <v>468</v>
      </c>
      <c r="J228" s="121" t="s">
        <v>467</v>
      </c>
      <c r="K228" s="121" t="s">
        <v>263</v>
      </c>
      <c r="L228" s="121" t="s">
        <v>525</v>
      </c>
      <c r="M228" s="121" t="s">
        <v>707</v>
      </c>
      <c r="N228" s="104">
        <v>410000</v>
      </c>
      <c r="O228" s="104">
        <v>410000</v>
      </c>
      <c r="P228" s="104">
        <v>0</v>
      </c>
      <c r="Q228" s="104">
        <v>0</v>
      </c>
      <c r="R228" s="104">
        <v>0</v>
      </c>
      <c r="S228" s="96">
        <v>0</v>
      </c>
    </row>
    <row r="229" spans="1:19" s="19" customFormat="1" ht="113.25" customHeight="1">
      <c r="A229" s="86"/>
      <c r="B229" s="213"/>
      <c r="C229" s="18"/>
      <c r="D229" s="205"/>
      <c r="E229" s="15"/>
      <c r="F229" s="15"/>
      <c r="G229" s="15"/>
      <c r="H229" s="15"/>
      <c r="I229" s="123"/>
      <c r="J229" s="123"/>
      <c r="K229" s="43" t="s">
        <v>88</v>
      </c>
      <c r="L229" s="123" t="s">
        <v>108</v>
      </c>
      <c r="M229" s="123" t="s">
        <v>526</v>
      </c>
      <c r="N229" s="102">
        <v>267000</v>
      </c>
      <c r="O229" s="102">
        <v>82600</v>
      </c>
      <c r="P229" s="102">
        <v>0</v>
      </c>
      <c r="Q229" s="102">
        <v>0</v>
      </c>
      <c r="R229" s="102">
        <v>0</v>
      </c>
      <c r="S229" s="97">
        <v>0</v>
      </c>
    </row>
    <row r="230" spans="1:19" s="19" customFormat="1" ht="72" customHeight="1">
      <c r="A230" s="62"/>
      <c r="B230" s="56" t="s">
        <v>436</v>
      </c>
      <c r="C230" s="18"/>
      <c r="D230" s="45" t="s">
        <v>523</v>
      </c>
      <c r="E230" s="28"/>
      <c r="F230" s="28"/>
      <c r="G230" s="28"/>
      <c r="H230" s="28"/>
      <c r="I230" s="43"/>
      <c r="J230" s="43"/>
      <c r="K230" s="43" t="s">
        <v>684</v>
      </c>
      <c r="L230" s="43" t="s">
        <v>525</v>
      </c>
      <c r="M230" s="43" t="s">
        <v>707</v>
      </c>
      <c r="N230" s="108">
        <f>64839.123+451.1</f>
        <v>65290.223</v>
      </c>
      <c r="O230" s="108">
        <v>0</v>
      </c>
      <c r="P230" s="108">
        <v>0</v>
      </c>
      <c r="Q230" s="108">
        <v>0</v>
      </c>
      <c r="R230" s="108">
        <v>0</v>
      </c>
      <c r="S230" s="76">
        <v>0</v>
      </c>
    </row>
    <row r="231" spans="1:19" s="19" customFormat="1" ht="99.75" customHeight="1">
      <c r="A231" s="62"/>
      <c r="B231" s="56" t="s">
        <v>717</v>
      </c>
      <c r="C231" s="18"/>
      <c r="D231" s="45" t="s">
        <v>304</v>
      </c>
      <c r="E231" s="28" t="s">
        <v>254</v>
      </c>
      <c r="F231" s="28" t="s">
        <v>315</v>
      </c>
      <c r="G231" s="28" t="s">
        <v>255</v>
      </c>
      <c r="H231" s="28"/>
      <c r="I231" s="43"/>
      <c r="J231" s="43"/>
      <c r="K231" s="43" t="s">
        <v>686</v>
      </c>
      <c r="L231" s="43" t="s">
        <v>108</v>
      </c>
      <c r="M231" s="43" t="s">
        <v>279</v>
      </c>
      <c r="N231" s="108">
        <v>4500</v>
      </c>
      <c r="O231" s="108">
        <v>4500</v>
      </c>
      <c r="P231" s="108">
        <v>0</v>
      </c>
      <c r="Q231" s="108">
        <v>0</v>
      </c>
      <c r="R231" s="108">
        <v>0</v>
      </c>
      <c r="S231" s="76">
        <v>0</v>
      </c>
    </row>
    <row r="232" spans="1:19" s="37" customFormat="1" ht="101.25" customHeight="1">
      <c r="A232" s="58"/>
      <c r="B232" s="68" t="s">
        <v>600</v>
      </c>
      <c r="C232" s="2"/>
      <c r="D232" s="45" t="s">
        <v>304</v>
      </c>
      <c r="E232" s="28"/>
      <c r="F232" s="28"/>
      <c r="G232" s="28"/>
      <c r="H232" s="28"/>
      <c r="I232" s="43"/>
      <c r="J232" s="43"/>
      <c r="K232" s="43" t="s">
        <v>591</v>
      </c>
      <c r="L232" s="43" t="s">
        <v>31</v>
      </c>
      <c r="M232" s="43" t="s">
        <v>592</v>
      </c>
      <c r="N232" s="75">
        <v>0</v>
      </c>
      <c r="O232" s="75">
        <v>0</v>
      </c>
      <c r="P232" s="75">
        <v>167100</v>
      </c>
      <c r="Q232" s="75">
        <v>185000</v>
      </c>
      <c r="R232" s="75">
        <v>201000</v>
      </c>
      <c r="S232" s="72">
        <v>216000</v>
      </c>
    </row>
    <row r="233" spans="1:19" s="3" customFormat="1" ht="25.5">
      <c r="A233" s="58"/>
      <c r="B233" s="5" t="s">
        <v>720</v>
      </c>
      <c r="C233" s="4"/>
      <c r="D233" s="34"/>
      <c r="E233" s="34"/>
      <c r="F233" s="34"/>
      <c r="G233" s="34"/>
      <c r="H233" s="34"/>
      <c r="I233" s="128"/>
      <c r="J233" s="128"/>
      <c r="K233" s="128"/>
      <c r="L233" s="128"/>
      <c r="M233" s="128"/>
      <c r="N233" s="74">
        <f>N8+N25+N30+N33+N34+N38+N46+N51+N54+N61+N66+N105+N131+N134+N136+N139+N141+N143+N145+N151+N156+N161+N170+N202</f>
        <v>705778656.663</v>
      </c>
      <c r="O233" s="74">
        <f>O8+O25+O30+O33+O34+O38+O46+O51+O54+O61+O66+O105+O131+O134+O136+O139+O141+O143+O145+O151+O156+O161+O170+O202</f>
        <v>702388249.5999999</v>
      </c>
      <c r="P233" s="74">
        <f>P8+P25+P30+P33+P34+P38+P46+P51+P54+P61+P66+P105+P131+P134+P136+P139+P143+P145+P151+P156+P161+P170+P202</f>
        <v>680149979.27</v>
      </c>
      <c r="Q233" s="74">
        <f>Q8+Q25+Q30+Q33+Q34+Q38+Q46+Q51+Q54+Q61+Q66+Q105+Q131+Q134+Q136+Q139+Q143+Q145+Q151+Q156+Q161+Q170+Q202</f>
        <v>633179300</v>
      </c>
      <c r="R233" s="74">
        <f>R8+R25+R30+R33+R34+R38+R46+R51+R54+R61+R66+R105+R131+R134+R136+R139+R143+R145+R151+R156+R161+R170+R202</f>
        <v>671802700</v>
      </c>
      <c r="S233" s="71">
        <f>S8+S25+S30+S33+S34+S38+S46+S51+S54+S61+S66+S105+S131+S134+S136+S139+S143+S145+S151+S156+S161+S170+S202</f>
        <v>697943550</v>
      </c>
    </row>
    <row r="234" spans="1:19" s="3" customFormat="1" ht="8.25" customHeight="1" hidden="1">
      <c r="A234" s="138"/>
      <c r="B234" s="138"/>
      <c r="C234" s="138"/>
      <c r="D234" s="138"/>
      <c r="E234" s="138"/>
      <c r="F234" s="138"/>
      <c r="G234" s="138"/>
      <c r="H234" s="144"/>
      <c r="I234" s="145"/>
      <c r="J234" s="145"/>
      <c r="K234" s="146"/>
      <c r="L234" s="170"/>
      <c r="M234" s="171"/>
      <c r="N234" s="138"/>
      <c r="O234" s="138"/>
      <c r="P234" s="138"/>
      <c r="Q234" s="138"/>
      <c r="R234" s="138"/>
      <c r="S234" s="138"/>
    </row>
    <row r="235" spans="1:19" s="3" customFormat="1" ht="25.5">
      <c r="A235" s="58"/>
      <c r="B235" s="5" t="s">
        <v>721</v>
      </c>
      <c r="C235" s="4"/>
      <c r="D235" s="34"/>
      <c r="E235" s="34"/>
      <c r="F235" s="34"/>
      <c r="G235" s="34"/>
      <c r="H235" s="34"/>
      <c r="I235" s="128"/>
      <c r="J235" s="128"/>
      <c r="K235" s="128"/>
      <c r="L235" s="128"/>
      <c r="M235" s="128"/>
      <c r="N235" s="74">
        <f>N233</f>
        <v>705778656.663</v>
      </c>
      <c r="O235" s="74">
        <f>O233</f>
        <v>702388249.5999999</v>
      </c>
      <c r="P235" s="74">
        <f>P233</f>
        <v>680149979.27</v>
      </c>
      <c r="Q235" s="74">
        <f>Q233</f>
        <v>633179300</v>
      </c>
      <c r="R235" s="74">
        <f>R233</f>
        <v>671802700</v>
      </c>
      <c r="S235" s="71">
        <f aca="true" t="shared" si="13" ref="N235:S235">S234</f>
        <v>0</v>
      </c>
    </row>
    <row r="236" spans="1:19" s="3" customFormat="1" ht="12.75">
      <c r="A236" s="4"/>
      <c r="B236" s="5"/>
      <c r="C236" s="4"/>
      <c r="D236" s="7"/>
      <c r="E236" s="7"/>
      <c r="F236" s="7"/>
      <c r="G236" s="7"/>
      <c r="H236" s="8"/>
      <c r="I236" s="129"/>
      <c r="J236" s="129"/>
      <c r="K236" s="263"/>
      <c r="L236" s="129"/>
      <c r="M236" s="128"/>
      <c r="N236" s="71"/>
      <c r="O236" s="71"/>
      <c r="P236" s="71"/>
      <c r="Q236" s="71"/>
      <c r="R236" s="71"/>
      <c r="S236" s="71"/>
    </row>
    <row r="237" spans="1:19" s="3" customFormat="1" ht="8.25" customHeight="1">
      <c r="A237" s="264"/>
      <c r="B237" s="264"/>
      <c r="C237" s="264"/>
      <c r="D237" s="264"/>
      <c r="E237" s="264"/>
      <c r="F237" s="264"/>
      <c r="G237" s="138"/>
      <c r="H237" s="144"/>
      <c r="I237" s="145"/>
      <c r="J237" s="145"/>
      <c r="K237" s="146"/>
      <c r="L237" s="145"/>
      <c r="M237" s="265"/>
      <c r="N237" s="266"/>
      <c r="O237" s="266"/>
      <c r="P237" s="266"/>
      <c r="Q237" s="266"/>
      <c r="R237" s="266"/>
      <c r="S237" s="138"/>
    </row>
    <row r="238" spans="1:19" s="3" customFormat="1" ht="12" customHeight="1">
      <c r="A238" s="138" t="s">
        <v>722</v>
      </c>
      <c r="B238" s="138"/>
      <c r="C238" s="138"/>
      <c r="D238" s="138"/>
      <c r="E238" s="138"/>
      <c r="F238" s="138"/>
      <c r="G238" s="138"/>
      <c r="H238" s="144"/>
      <c r="I238" s="145"/>
      <c r="J238" s="145"/>
      <c r="K238" s="146"/>
      <c r="L238" s="145"/>
      <c r="M238" s="265"/>
      <c r="N238" s="266">
        <v>187796126.9</v>
      </c>
      <c r="O238" s="266">
        <v>187467783.34</v>
      </c>
      <c r="P238" s="267">
        <v>89657141.88</v>
      </c>
      <c r="Q238" s="267">
        <v>62300400</v>
      </c>
      <c r="R238" s="267">
        <v>55777400</v>
      </c>
      <c r="S238" s="267">
        <v>57798850</v>
      </c>
    </row>
    <row r="239" spans="1:19" s="3" customFormat="1" ht="12.75" hidden="1">
      <c r="A239" s="138" t="s">
        <v>723</v>
      </c>
      <c r="B239" s="138"/>
      <c r="C239" s="138"/>
      <c r="D239" s="138"/>
      <c r="E239" s="138"/>
      <c r="F239" s="138"/>
      <c r="G239" s="138"/>
      <c r="H239" s="144"/>
      <c r="I239" s="145"/>
      <c r="J239" s="145"/>
      <c r="K239" s="146"/>
      <c r="L239" s="145"/>
      <c r="M239" s="265"/>
      <c r="N239" s="266">
        <f>N234+N238</f>
        <v>187796126.9</v>
      </c>
      <c r="O239" s="266"/>
      <c r="P239" s="266">
        <f>P234+P238</f>
        <v>89657141.88</v>
      </c>
      <c r="Q239" s="266">
        <f>Q234+Q238</f>
        <v>62300400</v>
      </c>
      <c r="R239" s="266">
        <f>R234+R238</f>
        <v>55777400</v>
      </c>
      <c r="S239" s="268"/>
    </row>
    <row r="240" spans="1:19" s="3" customFormat="1" ht="12.75" customHeight="1">
      <c r="A240" s="138" t="s">
        <v>723</v>
      </c>
      <c r="B240" s="138"/>
      <c r="C240" s="138"/>
      <c r="D240" s="138"/>
      <c r="E240" s="138"/>
      <c r="F240" s="138"/>
      <c r="G240" s="138"/>
      <c r="H240" s="144"/>
      <c r="I240" s="145"/>
      <c r="J240" s="145"/>
      <c r="K240" s="146"/>
      <c r="L240" s="145"/>
      <c r="M240" s="265"/>
      <c r="N240" s="266">
        <f>N235+N238</f>
        <v>893574783.563</v>
      </c>
      <c r="O240" s="266">
        <f>O235+O238</f>
        <v>889856032.9399999</v>
      </c>
      <c r="P240" s="266">
        <f>P235+P238</f>
        <v>769807121.15</v>
      </c>
      <c r="Q240" s="266">
        <f>Q235+Q238</f>
        <v>695479700</v>
      </c>
      <c r="R240" s="266">
        <f>R235+R238</f>
        <v>727580100</v>
      </c>
      <c r="S240" s="266">
        <f aca="true" t="shared" si="14" ref="N240:S240">S234+S238</f>
        <v>57798850</v>
      </c>
    </row>
    <row r="241" spans="1:19" s="3" customFormat="1" ht="8.25" customHeight="1" hidden="1">
      <c r="A241" s="138"/>
      <c r="B241" s="138"/>
      <c r="C241" s="138"/>
      <c r="D241" s="138"/>
      <c r="E241" s="138"/>
      <c r="F241" s="138"/>
      <c r="G241" s="138"/>
      <c r="H241" s="144"/>
      <c r="I241" s="145"/>
      <c r="J241" s="145"/>
      <c r="K241" s="146"/>
      <c r="L241" s="170"/>
      <c r="M241" s="171"/>
      <c r="N241" s="138"/>
      <c r="O241" s="138"/>
      <c r="P241" s="138"/>
      <c r="Q241" s="138"/>
      <c r="R241" s="138"/>
      <c r="S241" s="138"/>
    </row>
    <row r="242" spans="1:19" s="12" customFormat="1" ht="21.75" customHeight="1">
      <c r="A242" s="269" t="s">
        <v>724</v>
      </c>
      <c r="B242" s="269" t="s">
        <v>725</v>
      </c>
      <c r="C242" s="269"/>
      <c r="D242" s="270" t="s">
        <v>726</v>
      </c>
      <c r="E242" s="270"/>
      <c r="F242" s="270"/>
      <c r="G242" s="270"/>
      <c r="H242" s="271" t="s">
        <v>727</v>
      </c>
      <c r="I242" s="272" t="s">
        <v>728</v>
      </c>
      <c r="J242" s="272"/>
      <c r="K242" s="272"/>
      <c r="L242" s="273"/>
      <c r="M242" s="273"/>
      <c r="N242" s="274" t="s">
        <v>729</v>
      </c>
      <c r="O242" s="274"/>
      <c r="P242" s="275"/>
      <c r="Q242" s="275"/>
      <c r="R242" s="275"/>
      <c r="S242" s="269"/>
    </row>
    <row r="243" spans="1:19" s="3" customFormat="1" ht="15.75" customHeight="1">
      <c r="A243" s="258"/>
      <c r="B243" s="258"/>
      <c r="C243" s="258"/>
      <c r="D243" s="256"/>
      <c r="E243" s="256"/>
      <c r="F243" s="256"/>
      <c r="G243" s="256"/>
      <c r="H243" s="177" t="s">
        <v>730</v>
      </c>
      <c r="I243" s="276" t="s">
        <v>731</v>
      </c>
      <c r="J243" s="276"/>
      <c r="K243" s="276"/>
      <c r="L243" s="276"/>
      <c r="M243" s="276"/>
      <c r="N243" s="276" t="s">
        <v>730</v>
      </c>
      <c r="O243" s="276"/>
      <c r="P243" s="277"/>
      <c r="Q243" s="256" t="s">
        <v>732</v>
      </c>
      <c r="R243" s="256"/>
      <c r="S243" s="277"/>
    </row>
    <row r="244" spans="1:19" s="3" customFormat="1" ht="12" customHeight="1">
      <c r="A244" s="258"/>
      <c r="B244" s="258"/>
      <c r="C244" s="258"/>
      <c r="D244" s="258"/>
      <c r="E244" s="258"/>
      <c r="F244" s="258"/>
      <c r="G244" s="258"/>
      <c r="H244" s="259"/>
      <c r="I244" s="260"/>
      <c r="J244" s="260"/>
      <c r="K244" s="261"/>
      <c r="L244" s="260"/>
      <c r="M244" s="262"/>
      <c r="N244" s="258"/>
      <c r="O244" s="258"/>
      <c r="P244" s="277"/>
      <c r="Q244" s="258"/>
      <c r="R244" s="258"/>
      <c r="S244" s="258"/>
    </row>
    <row r="245" spans="1:19" s="3" customFormat="1" ht="16.5" customHeight="1">
      <c r="A245" s="258"/>
      <c r="B245" s="258" t="s">
        <v>733</v>
      </c>
      <c r="C245" s="258"/>
      <c r="D245" s="258"/>
      <c r="E245" s="258"/>
      <c r="F245" s="258"/>
      <c r="G245" s="258"/>
      <c r="H245" s="259"/>
      <c r="I245" s="260"/>
      <c r="J245" s="260"/>
      <c r="K245" s="261"/>
      <c r="L245" s="260"/>
      <c r="M245" s="262"/>
      <c r="N245" s="277"/>
      <c r="O245" s="258"/>
      <c r="P245" s="277"/>
      <c r="Q245" s="277"/>
      <c r="R245" s="277"/>
      <c r="S245" s="277"/>
    </row>
    <row r="246" spans="9:19" ht="12.75">
      <c r="I246" s="130"/>
      <c r="J246" s="130"/>
      <c r="K246" s="130"/>
      <c r="L246" s="130"/>
      <c r="M246" s="130"/>
      <c r="O246" s="120"/>
      <c r="P246" s="120"/>
      <c r="Q246" s="134"/>
      <c r="R246" s="134"/>
      <c r="S246" s="148"/>
    </row>
    <row r="247" spans="9:19" ht="12.75">
      <c r="I247" s="130"/>
      <c r="J247" s="130"/>
      <c r="K247" s="130"/>
      <c r="L247" s="130"/>
      <c r="M247" s="130"/>
      <c r="O247" s="257"/>
      <c r="P247" s="257"/>
      <c r="Q247" s="257"/>
      <c r="R247" s="134"/>
      <c r="S247" s="98"/>
    </row>
    <row r="248" spans="9:18" ht="12.75">
      <c r="I248" s="130"/>
      <c r="J248" s="130"/>
      <c r="K248" s="130"/>
      <c r="L248" s="130"/>
      <c r="M248" s="130"/>
      <c r="N248" s="98"/>
      <c r="O248" s="98"/>
      <c r="P248" s="98"/>
      <c r="Q248" s="256"/>
      <c r="R248" s="256"/>
    </row>
    <row r="249" spans="9:19" ht="12.75">
      <c r="I249" s="130"/>
      <c r="J249" s="130"/>
      <c r="K249" s="130"/>
      <c r="L249" s="130"/>
      <c r="M249" s="130"/>
      <c r="R249" s="98"/>
      <c r="S249" s="98"/>
    </row>
    <row r="250" spans="9:19" ht="12.75">
      <c r="I250" s="130"/>
      <c r="J250" s="130"/>
      <c r="K250" s="130"/>
      <c r="L250" s="130"/>
      <c r="M250" s="130"/>
      <c r="R250" s="98"/>
      <c r="S250" s="98"/>
    </row>
    <row r="251" spans="9:13" ht="12.75">
      <c r="I251" s="130"/>
      <c r="J251" s="130"/>
      <c r="K251" s="130"/>
      <c r="L251" s="130"/>
      <c r="M251" s="130"/>
    </row>
    <row r="252" spans="9:13" ht="12.75">
      <c r="I252" s="130"/>
      <c r="J252" s="130"/>
      <c r="K252" s="130"/>
      <c r="L252" s="130"/>
      <c r="M252" s="130"/>
    </row>
    <row r="253" spans="9:13" ht="12.75">
      <c r="I253" s="130"/>
      <c r="J253" s="130"/>
      <c r="K253" s="130"/>
      <c r="L253" s="130"/>
      <c r="M253" s="130"/>
    </row>
    <row r="254" spans="9:13" ht="12.75">
      <c r="I254" s="130"/>
      <c r="J254" s="130"/>
      <c r="K254" s="130"/>
      <c r="L254" s="130"/>
      <c r="M254" s="130"/>
    </row>
    <row r="255" spans="9:13" ht="12.75">
      <c r="I255" s="130"/>
      <c r="J255" s="130"/>
      <c r="K255" s="130"/>
      <c r="L255" s="130"/>
      <c r="M255" s="130"/>
    </row>
    <row r="256" spans="9:13" ht="12.75">
      <c r="I256" s="130"/>
      <c r="J256" s="130"/>
      <c r="K256" s="130"/>
      <c r="L256" s="130"/>
      <c r="M256" s="130"/>
    </row>
    <row r="257" spans="9:13" ht="12.75">
      <c r="I257" s="130"/>
      <c r="J257" s="130"/>
      <c r="K257" s="130"/>
      <c r="L257" s="130"/>
      <c r="M257" s="130"/>
    </row>
    <row r="258" spans="9:13" ht="12.75">
      <c r="I258" s="130"/>
      <c r="J258" s="130"/>
      <c r="K258" s="130"/>
      <c r="L258" s="130"/>
      <c r="M258" s="130"/>
    </row>
    <row r="259" spans="9:13" ht="12.75">
      <c r="I259" s="130"/>
      <c r="J259" s="130"/>
      <c r="K259" s="130"/>
      <c r="L259" s="130"/>
      <c r="M259" s="130"/>
    </row>
    <row r="260" spans="9:13" ht="12.75">
      <c r="I260" s="130"/>
      <c r="J260" s="130"/>
      <c r="K260" s="130"/>
      <c r="L260" s="130"/>
      <c r="M260" s="130"/>
    </row>
    <row r="261" spans="9:13" ht="12.75">
      <c r="I261" s="130"/>
      <c r="J261" s="130"/>
      <c r="K261" s="130"/>
      <c r="L261" s="130"/>
      <c r="M261" s="130"/>
    </row>
    <row r="262" spans="9:13" ht="12.75">
      <c r="I262" s="130"/>
      <c r="J262" s="130"/>
      <c r="K262" s="130"/>
      <c r="L262" s="130"/>
      <c r="M262" s="130"/>
    </row>
    <row r="263" spans="9:13" ht="12.75">
      <c r="I263" s="130"/>
      <c r="J263" s="130"/>
      <c r="K263" s="130"/>
      <c r="L263" s="130"/>
      <c r="M263" s="130"/>
    </row>
    <row r="264" spans="9:13" ht="12.75">
      <c r="I264" s="130"/>
      <c r="J264" s="130"/>
      <c r="K264" s="130"/>
      <c r="L264" s="130"/>
      <c r="M264" s="130"/>
    </row>
    <row r="265" spans="9:13" ht="12.75">
      <c r="I265" s="130"/>
      <c r="J265" s="130"/>
      <c r="K265" s="130"/>
      <c r="L265" s="130"/>
      <c r="M265" s="130"/>
    </row>
    <row r="266" spans="9:13" ht="12.75">
      <c r="I266" s="130"/>
      <c r="J266" s="130"/>
      <c r="K266" s="130"/>
      <c r="L266" s="130"/>
      <c r="M266" s="130"/>
    </row>
    <row r="267" spans="9:13" ht="12.75">
      <c r="I267" s="130"/>
      <c r="J267" s="130"/>
      <c r="K267" s="130"/>
      <c r="L267" s="130"/>
      <c r="M267" s="130"/>
    </row>
    <row r="268" spans="9:13" ht="12.75">
      <c r="I268" s="130"/>
      <c r="J268" s="130"/>
      <c r="K268" s="130"/>
      <c r="L268" s="130"/>
      <c r="M268" s="130"/>
    </row>
    <row r="269" spans="9:13" ht="12.75">
      <c r="I269" s="130"/>
      <c r="J269" s="130"/>
      <c r="K269" s="130"/>
      <c r="L269" s="130"/>
      <c r="M269" s="130"/>
    </row>
    <row r="270" spans="9:13" ht="12.75">
      <c r="I270" s="130"/>
      <c r="J270" s="130"/>
      <c r="K270" s="130"/>
      <c r="L270" s="130"/>
      <c r="M270" s="130"/>
    </row>
    <row r="271" spans="9:13" ht="12.75">
      <c r="I271" s="130"/>
      <c r="J271" s="130"/>
      <c r="K271" s="130"/>
      <c r="L271" s="130"/>
      <c r="M271" s="130"/>
    </row>
    <row r="272" spans="9:13" ht="12.75">
      <c r="I272" s="130"/>
      <c r="J272" s="130"/>
      <c r="K272" s="130"/>
      <c r="L272" s="130"/>
      <c r="M272" s="130"/>
    </row>
    <row r="273" spans="9:13" ht="12.75">
      <c r="I273" s="130"/>
      <c r="J273" s="130"/>
      <c r="K273" s="130"/>
      <c r="L273" s="130"/>
      <c r="M273" s="130"/>
    </row>
    <row r="274" spans="9:13" ht="12.75">
      <c r="I274" s="130"/>
      <c r="J274" s="130"/>
      <c r="K274" s="130"/>
      <c r="L274" s="130"/>
      <c r="M274" s="130"/>
    </row>
    <row r="275" spans="9:13" ht="12.75">
      <c r="I275" s="130"/>
      <c r="J275" s="130"/>
      <c r="K275" s="130"/>
      <c r="L275" s="130"/>
      <c r="M275" s="130"/>
    </row>
    <row r="276" spans="9:13" ht="12.75">
      <c r="I276" s="130"/>
      <c r="J276" s="130"/>
      <c r="K276" s="130"/>
      <c r="L276" s="130"/>
      <c r="M276" s="130"/>
    </row>
    <row r="277" spans="9:13" ht="12.75">
      <c r="I277" s="130"/>
      <c r="J277" s="130"/>
      <c r="K277" s="130"/>
      <c r="L277" s="130"/>
      <c r="M277" s="130"/>
    </row>
    <row r="278" spans="9:13" ht="12.75">
      <c r="I278" s="130"/>
      <c r="J278" s="130"/>
      <c r="K278" s="130"/>
      <c r="L278" s="130"/>
      <c r="M278" s="130"/>
    </row>
    <row r="279" spans="9:13" ht="12.75">
      <c r="I279" s="130"/>
      <c r="J279" s="130"/>
      <c r="K279" s="130"/>
      <c r="L279" s="130"/>
      <c r="M279" s="130"/>
    </row>
    <row r="280" spans="9:13" ht="12.75">
      <c r="I280" s="130"/>
      <c r="J280" s="130"/>
      <c r="K280" s="130"/>
      <c r="L280" s="130"/>
      <c r="M280" s="130"/>
    </row>
    <row r="281" spans="9:13" ht="12.75">
      <c r="I281" s="130"/>
      <c r="J281" s="130"/>
      <c r="K281" s="130"/>
      <c r="L281" s="130"/>
      <c r="M281" s="130"/>
    </row>
    <row r="282" spans="9:13" ht="12.75">
      <c r="I282" s="130"/>
      <c r="J282" s="130"/>
      <c r="K282" s="130"/>
      <c r="L282" s="130"/>
      <c r="M282" s="130"/>
    </row>
    <row r="283" spans="9:13" ht="12.75">
      <c r="I283" s="130"/>
      <c r="J283" s="130"/>
      <c r="K283" s="130"/>
      <c r="L283" s="130"/>
      <c r="M283" s="130"/>
    </row>
    <row r="284" spans="9:13" ht="12.75">
      <c r="I284" s="130"/>
      <c r="J284" s="130"/>
      <c r="K284" s="130"/>
      <c r="L284" s="130"/>
      <c r="M284" s="130"/>
    </row>
    <row r="285" spans="9:13" ht="12.75">
      <c r="I285" s="130"/>
      <c r="J285" s="130"/>
      <c r="K285" s="130"/>
      <c r="L285" s="130"/>
      <c r="M285" s="130"/>
    </row>
    <row r="286" spans="9:13" ht="12.75">
      <c r="I286" s="130"/>
      <c r="J286" s="130"/>
      <c r="K286" s="130"/>
      <c r="L286" s="130"/>
      <c r="M286" s="130"/>
    </row>
    <row r="287" spans="9:13" ht="12.75">
      <c r="I287" s="130"/>
      <c r="J287" s="130"/>
      <c r="K287" s="130"/>
      <c r="L287" s="130"/>
      <c r="M287" s="130"/>
    </row>
    <row r="288" spans="9:13" ht="12.75">
      <c r="I288" s="130"/>
      <c r="J288" s="130"/>
      <c r="K288" s="130"/>
      <c r="L288" s="130"/>
      <c r="M288" s="130"/>
    </row>
    <row r="289" spans="9:13" ht="12.75">
      <c r="I289" s="130"/>
      <c r="J289" s="130"/>
      <c r="K289" s="130"/>
      <c r="L289" s="130"/>
      <c r="M289" s="130"/>
    </row>
    <row r="290" spans="9:13" ht="12.75">
      <c r="I290" s="130"/>
      <c r="J290" s="130"/>
      <c r="K290" s="130"/>
      <c r="L290" s="130"/>
      <c r="M290" s="130"/>
    </row>
    <row r="291" spans="9:13" ht="12.75">
      <c r="I291" s="130"/>
      <c r="J291" s="130"/>
      <c r="K291" s="130"/>
      <c r="L291" s="130"/>
      <c r="M291" s="130"/>
    </row>
    <row r="292" spans="9:13" ht="12.75">
      <c r="I292" s="130"/>
      <c r="J292" s="130"/>
      <c r="K292" s="130"/>
      <c r="L292" s="130"/>
      <c r="M292" s="130"/>
    </row>
    <row r="293" spans="9:13" ht="12.75">
      <c r="I293" s="130"/>
      <c r="J293" s="130"/>
      <c r="K293" s="130"/>
      <c r="L293" s="130"/>
      <c r="M293" s="130"/>
    </row>
    <row r="294" spans="9:13" ht="12.75">
      <c r="I294" s="130"/>
      <c r="J294" s="130"/>
      <c r="K294" s="130"/>
      <c r="L294" s="130"/>
      <c r="M294" s="130"/>
    </row>
    <row r="295" spans="9:13" ht="12.75">
      <c r="I295" s="130"/>
      <c r="J295" s="130"/>
      <c r="K295" s="130"/>
      <c r="L295" s="130"/>
      <c r="M295" s="130"/>
    </row>
    <row r="296" spans="9:13" ht="12.75">
      <c r="I296" s="130"/>
      <c r="J296" s="130"/>
      <c r="K296" s="130"/>
      <c r="L296" s="130"/>
      <c r="M296" s="130"/>
    </row>
    <row r="297" spans="9:13" ht="12.75">
      <c r="I297" s="130"/>
      <c r="J297" s="130"/>
      <c r="K297" s="130"/>
      <c r="L297" s="130"/>
      <c r="M297" s="130"/>
    </row>
    <row r="298" spans="9:13" ht="12.75">
      <c r="I298" s="130"/>
      <c r="J298" s="130"/>
      <c r="K298" s="130"/>
      <c r="L298" s="130"/>
      <c r="M298" s="130"/>
    </row>
    <row r="299" spans="9:13" ht="12.75">
      <c r="I299" s="130"/>
      <c r="J299" s="130"/>
      <c r="K299" s="130"/>
      <c r="L299" s="130"/>
      <c r="M299" s="130"/>
    </row>
    <row r="300" spans="9:13" ht="12.75">
      <c r="I300" s="130"/>
      <c r="J300" s="130"/>
      <c r="K300" s="130"/>
      <c r="L300" s="130"/>
      <c r="M300" s="130"/>
    </row>
    <row r="301" spans="9:13" ht="12.75">
      <c r="I301" s="130"/>
      <c r="J301" s="130"/>
      <c r="K301" s="130"/>
      <c r="L301" s="130"/>
      <c r="M301" s="130"/>
    </row>
    <row r="302" spans="9:13" ht="12.75">
      <c r="I302" s="130"/>
      <c r="J302" s="130"/>
      <c r="K302" s="130"/>
      <c r="L302" s="130"/>
      <c r="M302" s="130"/>
    </row>
    <row r="303" spans="9:13" ht="12.75">
      <c r="I303" s="130"/>
      <c r="J303" s="130"/>
      <c r="K303" s="130"/>
      <c r="L303" s="130"/>
      <c r="M303" s="130"/>
    </row>
    <row r="304" spans="9:13" ht="12.75">
      <c r="I304" s="130"/>
      <c r="J304" s="130"/>
      <c r="K304" s="130"/>
      <c r="L304" s="130"/>
      <c r="M304" s="130"/>
    </row>
    <row r="305" spans="9:13" ht="12.75">
      <c r="I305" s="130"/>
      <c r="J305" s="130"/>
      <c r="K305" s="130"/>
      <c r="L305" s="130"/>
      <c r="M305" s="130"/>
    </row>
    <row r="306" spans="9:13" ht="12.75">
      <c r="I306" s="130"/>
      <c r="J306" s="130"/>
      <c r="K306" s="130"/>
      <c r="L306" s="130"/>
      <c r="M306" s="130"/>
    </row>
    <row r="307" spans="9:13" ht="12.75">
      <c r="I307" s="130"/>
      <c r="J307" s="130"/>
      <c r="K307" s="130"/>
      <c r="L307" s="130"/>
      <c r="M307" s="130"/>
    </row>
    <row r="308" spans="9:13" ht="12.75">
      <c r="I308" s="130"/>
      <c r="J308" s="130"/>
      <c r="K308" s="130"/>
      <c r="L308" s="130"/>
      <c r="M308" s="130"/>
    </row>
    <row r="309" spans="9:13" ht="12.75">
      <c r="I309" s="130"/>
      <c r="J309" s="130"/>
      <c r="K309" s="130"/>
      <c r="L309" s="130"/>
      <c r="M309" s="130"/>
    </row>
    <row r="310" spans="9:13" ht="12.75">
      <c r="I310" s="130"/>
      <c r="J310" s="130"/>
      <c r="K310" s="130"/>
      <c r="L310" s="130"/>
      <c r="M310" s="130"/>
    </row>
    <row r="311" spans="9:13" ht="12.75">
      <c r="I311" s="130"/>
      <c r="J311" s="130"/>
      <c r="K311" s="130"/>
      <c r="L311" s="130"/>
      <c r="M311" s="130"/>
    </row>
    <row r="312" spans="9:13" ht="12.75">
      <c r="I312" s="130"/>
      <c r="J312" s="130"/>
      <c r="K312" s="130"/>
      <c r="L312" s="130"/>
      <c r="M312" s="130"/>
    </row>
    <row r="313" spans="9:13" ht="12.75">
      <c r="I313" s="130"/>
      <c r="J313" s="130"/>
      <c r="K313" s="130"/>
      <c r="L313" s="130"/>
      <c r="M313" s="130"/>
    </row>
    <row r="314" spans="9:13" ht="12.75">
      <c r="I314" s="130"/>
      <c r="J314" s="130"/>
      <c r="K314" s="130"/>
      <c r="L314" s="130"/>
      <c r="M314" s="130"/>
    </row>
    <row r="315" spans="9:13" ht="12.75">
      <c r="I315" s="130"/>
      <c r="J315" s="130"/>
      <c r="K315" s="130"/>
      <c r="L315" s="130"/>
      <c r="M315" s="130"/>
    </row>
    <row r="316" spans="9:13" ht="12.75">
      <c r="I316" s="130"/>
      <c r="J316" s="130"/>
      <c r="K316" s="130"/>
      <c r="L316" s="130"/>
      <c r="M316" s="130"/>
    </row>
    <row r="317" spans="9:13" ht="12.75">
      <c r="I317" s="130"/>
      <c r="J317" s="130"/>
      <c r="K317" s="130"/>
      <c r="L317" s="130"/>
      <c r="M317" s="130"/>
    </row>
    <row r="318" spans="9:13" ht="12.75">
      <c r="I318" s="130"/>
      <c r="J318" s="130"/>
      <c r="K318" s="130"/>
      <c r="L318" s="130"/>
      <c r="M318" s="130"/>
    </row>
    <row r="319" spans="9:13" ht="12.75">
      <c r="I319" s="130"/>
      <c r="J319" s="130"/>
      <c r="K319" s="130"/>
      <c r="L319" s="130"/>
      <c r="M319" s="130"/>
    </row>
    <row r="320" spans="9:13" ht="12.75">
      <c r="I320" s="130"/>
      <c r="J320" s="130"/>
      <c r="K320" s="130"/>
      <c r="L320" s="130"/>
      <c r="M320" s="130"/>
    </row>
    <row r="321" spans="9:13" ht="12.75">
      <c r="I321" s="130"/>
      <c r="J321" s="130"/>
      <c r="K321" s="130"/>
      <c r="L321" s="130"/>
      <c r="M321" s="130"/>
    </row>
    <row r="322" spans="9:13" ht="12.75">
      <c r="I322" s="130"/>
      <c r="J322" s="130"/>
      <c r="K322" s="130"/>
      <c r="L322" s="130"/>
      <c r="M322" s="130"/>
    </row>
    <row r="323" spans="9:13" ht="12.75">
      <c r="I323" s="130"/>
      <c r="J323" s="130"/>
      <c r="K323" s="130"/>
      <c r="L323" s="130"/>
      <c r="M323" s="130"/>
    </row>
    <row r="324" spans="9:13" ht="12.75">
      <c r="I324" s="130"/>
      <c r="J324" s="130"/>
      <c r="K324" s="130"/>
      <c r="L324" s="130"/>
      <c r="M324" s="130"/>
    </row>
    <row r="325" spans="9:13" ht="12.75">
      <c r="I325" s="130"/>
      <c r="J325" s="130"/>
      <c r="K325" s="130"/>
      <c r="L325" s="130"/>
      <c r="M325" s="130"/>
    </row>
    <row r="326" spans="9:13" ht="12.75">
      <c r="I326" s="130"/>
      <c r="J326" s="130"/>
      <c r="K326" s="130"/>
      <c r="L326" s="130"/>
      <c r="M326" s="130"/>
    </row>
    <row r="327" spans="9:13" ht="12.75">
      <c r="I327" s="130"/>
      <c r="J327" s="130"/>
      <c r="K327" s="130"/>
      <c r="L327" s="130"/>
      <c r="M327" s="130"/>
    </row>
    <row r="328" spans="9:13" ht="12.75">
      <c r="I328" s="130"/>
      <c r="J328" s="130"/>
      <c r="K328" s="130"/>
      <c r="L328" s="130"/>
      <c r="M328" s="130"/>
    </row>
    <row r="329" spans="9:13" ht="12.75">
      <c r="I329" s="130"/>
      <c r="J329" s="130"/>
      <c r="K329" s="130"/>
      <c r="L329" s="130"/>
      <c r="M329" s="130"/>
    </row>
    <row r="330" spans="9:13" ht="12.75">
      <c r="I330" s="130"/>
      <c r="J330" s="130"/>
      <c r="K330" s="130"/>
      <c r="L330" s="130"/>
      <c r="M330" s="130"/>
    </row>
    <row r="331" spans="9:13" ht="12.75">
      <c r="I331" s="130"/>
      <c r="J331" s="130"/>
      <c r="K331" s="130"/>
      <c r="L331" s="130"/>
      <c r="M331" s="130"/>
    </row>
    <row r="332" spans="9:13" ht="12.75">
      <c r="I332" s="130"/>
      <c r="J332" s="130"/>
      <c r="K332" s="130"/>
      <c r="L332" s="130"/>
      <c r="M332" s="130"/>
    </row>
    <row r="333" spans="9:13" ht="12.75">
      <c r="I333" s="130"/>
      <c r="J333" s="130"/>
      <c r="K333" s="130"/>
      <c r="L333" s="130"/>
      <c r="M333" s="130"/>
    </row>
    <row r="334" spans="9:13" ht="12.75">
      <c r="I334" s="130"/>
      <c r="J334" s="130"/>
      <c r="K334" s="130"/>
      <c r="L334" s="130"/>
      <c r="M334" s="130"/>
    </row>
    <row r="335" spans="9:13" ht="12.75">
      <c r="I335" s="130"/>
      <c r="J335" s="130"/>
      <c r="K335" s="130"/>
      <c r="L335" s="130"/>
      <c r="M335" s="130"/>
    </row>
    <row r="336" spans="9:13" ht="12.75">
      <c r="I336" s="130"/>
      <c r="J336" s="130"/>
      <c r="K336" s="130"/>
      <c r="L336" s="130"/>
      <c r="M336" s="130"/>
    </row>
    <row r="337" spans="9:13" ht="12.75">
      <c r="I337" s="130"/>
      <c r="J337" s="130"/>
      <c r="K337" s="130"/>
      <c r="L337" s="130"/>
      <c r="M337" s="130"/>
    </row>
    <row r="338" spans="9:13" ht="12.75">
      <c r="I338" s="130"/>
      <c r="J338" s="130"/>
      <c r="K338" s="130"/>
      <c r="L338" s="130"/>
      <c r="M338" s="130"/>
    </row>
    <row r="339" spans="9:13" ht="12.75">
      <c r="I339" s="130"/>
      <c r="J339" s="130"/>
      <c r="K339" s="130"/>
      <c r="L339" s="130"/>
      <c r="M339" s="130"/>
    </row>
    <row r="340" spans="9:13" ht="12.75">
      <c r="I340" s="130"/>
      <c r="J340" s="130"/>
      <c r="K340" s="130"/>
      <c r="L340" s="130"/>
      <c r="M340" s="130"/>
    </row>
    <row r="341" spans="9:13" ht="12.75">
      <c r="I341" s="130"/>
      <c r="J341" s="130"/>
      <c r="K341" s="130"/>
      <c r="L341" s="130"/>
      <c r="M341" s="130"/>
    </row>
    <row r="342" spans="9:13" ht="12.75">
      <c r="I342" s="130"/>
      <c r="J342" s="130"/>
      <c r="K342" s="130"/>
      <c r="L342" s="130"/>
      <c r="M342" s="130"/>
    </row>
    <row r="343" spans="9:13" ht="12.75">
      <c r="I343" s="130"/>
      <c r="J343" s="130"/>
      <c r="K343" s="130"/>
      <c r="L343" s="130"/>
      <c r="M343" s="130"/>
    </row>
    <row r="344" spans="9:13" ht="12.75">
      <c r="I344" s="130"/>
      <c r="J344" s="130"/>
      <c r="K344" s="130"/>
      <c r="L344" s="130"/>
      <c r="M344" s="130"/>
    </row>
    <row r="345" spans="9:13" ht="12.75">
      <c r="I345" s="130"/>
      <c r="J345" s="130"/>
      <c r="K345" s="130"/>
      <c r="L345" s="130"/>
      <c r="M345" s="130"/>
    </row>
    <row r="346" spans="9:13" ht="12.75">
      <c r="I346" s="130"/>
      <c r="J346" s="130"/>
      <c r="K346" s="130"/>
      <c r="L346" s="130"/>
      <c r="M346" s="130"/>
    </row>
    <row r="347" spans="9:13" ht="12.75">
      <c r="I347" s="130"/>
      <c r="J347" s="130"/>
      <c r="K347" s="130"/>
      <c r="L347" s="130"/>
      <c r="M347" s="130"/>
    </row>
    <row r="348" spans="9:13" ht="12.75">
      <c r="I348" s="130"/>
      <c r="J348" s="130"/>
      <c r="K348" s="130"/>
      <c r="L348" s="130"/>
      <c r="M348" s="130"/>
    </row>
    <row r="349" spans="9:13" ht="12.75">
      <c r="I349" s="130"/>
      <c r="J349" s="130"/>
      <c r="K349" s="130"/>
      <c r="L349" s="130"/>
      <c r="M349" s="130"/>
    </row>
    <row r="350" spans="9:13" ht="12.75">
      <c r="I350" s="130"/>
      <c r="J350" s="130"/>
      <c r="K350" s="130"/>
      <c r="L350" s="130"/>
      <c r="M350" s="130"/>
    </row>
    <row r="351" spans="9:13" ht="12.75">
      <c r="I351" s="130"/>
      <c r="J351" s="130"/>
      <c r="K351" s="130"/>
      <c r="L351" s="130"/>
      <c r="M351" s="130"/>
    </row>
    <row r="352" spans="9:13" ht="12.75">
      <c r="I352" s="130"/>
      <c r="J352" s="130"/>
      <c r="K352" s="130"/>
      <c r="L352" s="130"/>
      <c r="M352" s="130"/>
    </row>
    <row r="353" spans="9:13" ht="12.75">
      <c r="I353" s="130"/>
      <c r="J353" s="130"/>
      <c r="K353" s="130"/>
      <c r="L353" s="130"/>
      <c r="M353" s="130"/>
    </row>
    <row r="354" spans="9:13" ht="12.75">
      <c r="I354" s="130"/>
      <c r="J354" s="130"/>
      <c r="K354" s="130"/>
      <c r="L354" s="130"/>
      <c r="M354" s="130"/>
    </row>
    <row r="355" spans="9:13" ht="12.75">
      <c r="I355" s="130"/>
      <c r="J355" s="130"/>
      <c r="K355" s="130"/>
      <c r="L355" s="130"/>
      <c r="M355" s="130"/>
    </row>
    <row r="356" spans="9:13" ht="12.75">
      <c r="I356" s="130"/>
      <c r="J356" s="130"/>
      <c r="K356" s="130"/>
      <c r="L356" s="130"/>
      <c r="M356" s="130"/>
    </row>
    <row r="357" spans="9:13" ht="12.75">
      <c r="I357" s="130"/>
      <c r="J357" s="130"/>
      <c r="K357" s="130"/>
      <c r="L357" s="130"/>
      <c r="M357" s="130"/>
    </row>
    <row r="358" spans="9:13" ht="12.75">
      <c r="I358" s="130"/>
      <c r="J358" s="130"/>
      <c r="K358" s="130"/>
      <c r="L358" s="130"/>
      <c r="M358" s="130"/>
    </row>
    <row r="359" spans="9:13" ht="12.75">
      <c r="I359" s="130"/>
      <c r="J359" s="130"/>
      <c r="K359" s="130"/>
      <c r="L359" s="130"/>
      <c r="M359" s="130"/>
    </row>
    <row r="360" spans="9:13" ht="12.75">
      <c r="I360" s="130"/>
      <c r="J360" s="130"/>
      <c r="K360" s="130"/>
      <c r="L360" s="130"/>
      <c r="M360" s="130"/>
    </row>
    <row r="361" spans="9:13" ht="12.75">
      <c r="I361" s="130"/>
      <c r="J361" s="130"/>
      <c r="K361" s="130"/>
      <c r="L361" s="130"/>
      <c r="M361" s="130"/>
    </row>
    <row r="362" spans="9:13" ht="12.75">
      <c r="I362" s="130"/>
      <c r="J362" s="130"/>
      <c r="K362" s="130"/>
      <c r="L362" s="130"/>
      <c r="M362" s="130"/>
    </row>
    <row r="363" spans="9:13" ht="12.75">
      <c r="I363" s="130"/>
      <c r="J363" s="130"/>
      <c r="K363" s="130"/>
      <c r="L363" s="130"/>
      <c r="M363" s="130"/>
    </row>
    <row r="364" spans="9:13" ht="12.75">
      <c r="I364" s="130"/>
      <c r="J364" s="130"/>
      <c r="K364" s="130"/>
      <c r="L364" s="130"/>
      <c r="M364" s="130"/>
    </row>
    <row r="365" spans="9:13" ht="12.75">
      <c r="I365" s="130"/>
      <c r="J365" s="130"/>
      <c r="K365" s="130"/>
      <c r="L365" s="130"/>
      <c r="M365" s="130"/>
    </row>
    <row r="366" spans="9:13" ht="12.75">
      <c r="I366" s="130"/>
      <c r="J366" s="130"/>
      <c r="K366" s="130"/>
      <c r="L366" s="130"/>
      <c r="M366" s="130"/>
    </row>
    <row r="367" spans="9:13" ht="12.75">
      <c r="I367" s="130"/>
      <c r="J367" s="130"/>
      <c r="K367" s="130"/>
      <c r="L367" s="130"/>
      <c r="M367" s="130"/>
    </row>
    <row r="368" spans="9:13" ht="12.75">
      <c r="I368" s="130"/>
      <c r="J368" s="130"/>
      <c r="K368" s="130"/>
      <c r="L368" s="130"/>
      <c r="M368" s="130"/>
    </row>
    <row r="369" spans="9:13" ht="12.75">
      <c r="I369" s="130"/>
      <c r="J369" s="130"/>
      <c r="K369" s="130"/>
      <c r="L369" s="130"/>
      <c r="M369" s="130"/>
    </row>
    <row r="370" spans="9:13" ht="12.75">
      <c r="I370" s="130"/>
      <c r="J370" s="130"/>
      <c r="K370" s="130"/>
      <c r="L370" s="130"/>
      <c r="M370" s="130"/>
    </row>
    <row r="371" spans="9:13" ht="12.75">
      <c r="I371" s="130"/>
      <c r="J371" s="130"/>
      <c r="K371" s="130"/>
      <c r="L371" s="130"/>
      <c r="M371" s="130"/>
    </row>
    <row r="372" spans="9:13" ht="12.75">
      <c r="I372" s="130"/>
      <c r="J372" s="130"/>
      <c r="K372" s="130"/>
      <c r="L372" s="130"/>
      <c r="M372" s="130"/>
    </row>
    <row r="373" spans="9:13" ht="12.75">
      <c r="I373" s="130"/>
      <c r="J373" s="130"/>
      <c r="K373" s="130"/>
      <c r="L373" s="130"/>
      <c r="M373" s="130"/>
    </row>
    <row r="374" spans="9:13" ht="12.75">
      <c r="I374" s="130"/>
      <c r="J374" s="130"/>
      <c r="K374" s="130"/>
      <c r="L374" s="130"/>
      <c r="M374" s="130"/>
    </row>
    <row r="375" spans="9:13" ht="12.75">
      <c r="I375" s="130"/>
      <c r="J375" s="130"/>
      <c r="K375" s="130"/>
      <c r="L375" s="130"/>
      <c r="M375" s="130"/>
    </row>
    <row r="376" spans="9:13" ht="12.75">
      <c r="I376" s="130"/>
      <c r="J376" s="130"/>
      <c r="K376" s="130"/>
      <c r="L376" s="130"/>
      <c r="M376" s="130"/>
    </row>
    <row r="377" spans="9:13" ht="12.75">
      <c r="I377" s="130"/>
      <c r="J377" s="130"/>
      <c r="K377" s="130"/>
      <c r="L377" s="130"/>
      <c r="M377" s="130"/>
    </row>
    <row r="378" spans="9:13" ht="12.75">
      <c r="I378" s="130"/>
      <c r="J378" s="130"/>
      <c r="K378" s="130"/>
      <c r="L378" s="130"/>
      <c r="M378" s="130"/>
    </row>
    <row r="379" spans="9:13" ht="12.75">
      <c r="I379" s="130"/>
      <c r="J379" s="130"/>
      <c r="K379" s="130"/>
      <c r="L379" s="130"/>
      <c r="M379" s="130"/>
    </row>
    <row r="380" spans="9:13" ht="12.75">
      <c r="I380" s="130"/>
      <c r="J380" s="130"/>
      <c r="K380" s="130"/>
      <c r="L380" s="130"/>
      <c r="M380" s="130"/>
    </row>
    <row r="381" spans="9:13" ht="12.75">
      <c r="I381" s="130"/>
      <c r="J381" s="130"/>
      <c r="K381" s="130"/>
      <c r="L381" s="130"/>
      <c r="M381" s="130"/>
    </row>
    <row r="382" spans="9:13" ht="12.75">
      <c r="I382" s="130"/>
      <c r="J382" s="130"/>
      <c r="K382" s="130"/>
      <c r="L382" s="130"/>
      <c r="M382" s="130"/>
    </row>
    <row r="383" spans="9:13" ht="12.75">
      <c r="I383" s="130"/>
      <c r="J383" s="130"/>
      <c r="K383" s="130"/>
      <c r="L383" s="130"/>
      <c r="M383" s="130"/>
    </row>
    <row r="384" spans="9:13" ht="12.75">
      <c r="I384" s="130"/>
      <c r="J384" s="130"/>
      <c r="K384" s="130"/>
      <c r="L384" s="130"/>
      <c r="M384" s="130"/>
    </row>
    <row r="385" spans="9:13" ht="12.75">
      <c r="I385" s="130"/>
      <c r="J385" s="130"/>
      <c r="K385" s="130"/>
      <c r="L385" s="130"/>
      <c r="M385" s="130"/>
    </row>
    <row r="386" spans="9:13" ht="12.75">
      <c r="I386" s="130"/>
      <c r="J386" s="130"/>
      <c r="K386" s="130"/>
      <c r="L386" s="130"/>
      <c r="M386" s="130"/>
    </row>
    <row r="387" spans="9:13" ht="12.75">
      <c r="I387" s="130"/>
      <c r="J387" s="130"/>
      <c r="K387" s="130"/>
      <c r="L387" s="130"/>
      <c r="M387" s="130"/>
    </row>
    <row r="388" spans="9:13" ht="12.75">
      <c r="I388" s="130"/>
      <c r="J388" s="130"/>
      <c r="K388" s="130"/>
      <c r="L388" s="130"/>
      <c r="M388" s="130"/>
    </row>
    <row r="389" spans="9:13" ht="12.75">
      <c r="I389" s="130"/>
      <c r="J389" s="130"/>
      <c r="K389" s="130"/>
      <c r="L389" s="130"/>
      <c r="M389" s="130"/>
    </row>
    <row r="390" spans="9:13" ht="12.75">
      <c r="I390" s="130"/>
      <c r="J390" s="130"/>
      <c r="K390" s="130"/>
      <c r="L390" s="130"/>
      <c r="M390" s="130"/>
    </row>
    <row r="391" spans="9:13" ht="12.75">
      <c r="I391" s="130"/>
      <c r="J391" s="130"/>
      <c r="K391" s="130"/>
      <c r="L391" s="130"/>
      <c r="M391" s="130"/>
    </row>
    <row r="392" spans="9:13" ht="12.75">
      <c r="I392" s="130"/>
      <c r="J392" s="130"/>
      <c r="K392" s="130"/>
      <c r="L392" s="130"/>
      <c r="M392" s="130"/>
    </row>
    <row r="393" spans="9:13" ht="12.75">
      <c r="I393" s="130"/>
      <c r="J393" s="130"/>
      <c r="K393" s="130"/>
      <c r="L393" s="130"/>
      <c r="M393" s="130"/>
    </row>
    <row r="394" spans="9:13" ht="12.75">
      <c r="I394" s="130"/>
      <c r="J394" s="130"/>
      <c r="K394" s="130"/>
      <c r="L394" s="130"/>
      <c r="M394" s="130"/>
    </row>
    <row r="395" spans="9:13" ht="12.75">
      <c r="I395" s="130"/>
      <c r="J395" s="130"/>
      <c r="K395" s="130"/>
      <c r="L395" s="130"/>
      <c r="M395" s="130"/>
    </row>
    <row r="396" spans="9:13" ht="12.75">
      <c r="I396" s="130"/>
      <c r="J396" s="130"/>
      <c r="K396" s="130"/>
      <c r="L396" s="130"/>
      <c r="M396" s="130"/>
    </row>
    <row r="397" spans="9:13" ht="12.75">
      <c r="I397" s="130"/>
      <c r="J397" s="130"/>
      <c r="K397" s="130"/>
      <c r="L397" s="130"/>
      <c r="M397" s="130"/>
    </row>
    <row r="398" spans="9:13" ht="12.75">
      <c r="I398" s="130"/>
      <c r="J398" s="130"/>
      <c r="K398" s="130"/>
      <c r="L398" s="130"/>
      <c r="M398" s="130"/>
    </row>
    <row r="399" spans="9:13" ht="12.75">
      <c r="I399" s="130"/>
      <c r="J399" s="130"/>
      <c r="K399" s="130"/>
      <c r="L399" s="130"/>
      <c r="M399" s="130"/>
    </row>
    <row r="400" spans="9:13" ht="12.75">
      <c r="I400" s="130"/>
      <c r="J400" s="130"/>
      <c r="K400" s="130"/>
      <c r="L400" s="130"/>
      <c r="M400" s="130"/>
    </row>
    <row r="401" spans="9:13" ht="12.75">
      <c r="I401" s="130"/>
      <c r="J401" s="130"/>
      <c r="K401" s="130"/>
      <c r="L401" s="130"/>
      <c r="M401" s="130"/>
    </row>
    <row r="402" spans="9:13" ht="12.75">
      <c r="I402" s="130"/>
      <c r="J402" s="130"/>
      <c r="K402" s="130"/>
      <c r="L402" s="130"/>
      <c r="M402" s="130"/>
    </row>
    <row r="403" spans="9:13" ht="12.75">
      <c r="I403" s="130"/>
      <c r="J403" s="130"/>
      <c r="K403" s="130"/>
      <c r="L403" s="130"/>
      <c r="M403" s="130"/>
    </row>
    <row r="404" spans="9:13" ht="12.75">
      <c r="I404" s="130"/>
      <c r="J404" s="130"/>
      <c r="K404" s="130"/>
      <c r="L404" s="130"/>
      <c r="M404" s="130"/>
    </row>
    <row r="405" spans="9:13" ht="12.75">
      <c r="I405" s="130"/>
      <c r="J405" s="130"/>
      <c r="K405" s="130"/>
      <c r="L405" s="130"/>
      <c r="M405" s="130"/>
    </row>
    <row r="406" spans="9:13" ht="12.75">
      <c r="I406" s="130"/>
      <c r="J406" s="130"/>
      <c r="K406" s="130"/>
      <c r="L406" s="130"/>
      <c r="M406" s="130"/>
    </row>
    <row r="407" spans="9:13" ht="12.75">
      <c r="I407" s="130"/>
      <c r="J407" s="130"/>
      <c r="K407" s="130"/>
      <c r="L407" s="130"/>
      <c r="M407" s="130"/>
    </row>
    <row r="408" spans="9:13" ht="12.75">
      <c r="I408" s="130"/>
      <c r="J408" s="130"/>
      <c r="K408" s="130"/>
      <c r="L408" s="130"/>
      <c r="M408" s="130"/>
    </row>
    <row r="409" spans="9:13" ht="12.75">
      <c r="I409" s="130"/>
      <c r="J409" s="130"/>
      <c r="K409" s="130"/>
      <c r="L409" s="130"/>
      <c r="M409" s="130"/>
    </row>
    <row r="410" spans="9:13" ht="12.75">
      <c r="I410" s="130"/>
      <c r="J410" s="130"/>
      <c r="K410" s="130"/>
      <c r="L410" s="130"/>
      <c r="M410" s="130"/>
    </row>
    <row r="411" spans="9:13" ht="12.75">
      <c r="I411" s="130"/>
      <c r="J411" s="130"/>
      <c r="K411" s="130"/>
      <c r="L411" s="130"/>
      <c r="M411" s="130"/>
    </row>
    <row r="412" spans="9:13" ht="12.75">
      <c r="I412" s="130"/>
      <c r="J412" s="130"/>
      <c r="K412" s="130"/>
      <c r="L412" s="130"/>
      <c r="M412" s="130"/>
    </row>
    <row r="413" spans="9:13" ht="12.75">
      <c r="I413" s="130"/>
      <c r="J413" s="130"/>
      <c r="K413" s="130"/>
      <c r="L413" s="130"/>
      <c r="M413" s="130"/>
    </row>
    <row r="414" spans="9:13" ht="12.75">
      <c r="I414" s="130"/>
      <c r="J414" s="130"/>
      <c r="K414" s="130"/>
      <c r="L414" s="130"/>
      <c r="M414" s="130"/>
    </row>
    <row r="415" spans="9:13" ht="12.75">
      <c r="I415" s="130"/>
      <c r="J415" s="130"/>
      <c r="K415" s="130"/>
      <c r="L415" s="130"/>
      <c r="M415" s="130"/>
    </row>
    <row r="416" spans="9:13" ht="12.75">
      <c r="I416" s="130"/>
      <c r="J416" s="130"/>
      <c r="K416" s="130"/>
      <c r="L416" s="130"/>
      <c r="M416" s="130"/>
    </row>
    <row r="417" spans="9:13" ht="12.75">
      <c r="I417" s="130"/>
      <c r="J417" s="130"/>
      <c r="K417" s="130"/>
      <c r="L417" s="130"/>
      <c r="M417" s="130"/>
    </row>
    <row r="418" spans="9:13" ht="12.75">
      <c r="I418" s="130"/>
      <c r="J418" s="130"/>
      <c r="K418" s="130"/>
      <c r="L418" s="130"/>
      <c r="M418" s="130"/>
    </row>
    <row r="419" spans="9:13" ht="12.75">
      <c r="I419" s="130"/>
      <c r="J419" s="130"/>
      <c r="K419" s="130"/>
      <c r="L419" s="130"/>
      <c r="M419" s="130"/>
    </row>
    <row r="420" spans="9:13" ht="12.75">
      <c r="I420" s="130"/>
      <c r="J420" s="130"/>
      <c r="K420" s="130"/>
      <c r="L420" s="130"/>
      <c r="M420" s="130"/>
    </row>
    <row r="421" spans="9:13" ht="12.75">
      <c r="I421" s="130"/>
      <c r="J421" s="130"/>
      <c r="K421" s="130"/>
      <c r="L421" s="130"/>
      <c r="M421" s="130"/>
    </row>
    <row r="422" spans="9:13" ht="12.75">
      <c r="I422" s="130"/>
      <c r="J422" s="130"/>
      <c r="K422" s="130"/>
      <c r="L422" s="130"/>
      <c r="M422" s="130"/>
    </row>
    <row r="423" spans="9:13" ht="12.75">
      <c r="I423" s="130"/>
      <c r="J423" s="130"/>
      <c r="K423" s="130"/>
      <c r="L423" s="130"/>
      <c r="M423" s="130"/>
    </row>
    <row r="424" spans="9:13" ht="12.75">
      <c r="I424" s="130"/>
      <c r="J424" s="130"/>
      <c r="K424" s="130"/>
      <c r="L424" s="130"/>
      <c r="M424" s="130"/>
    </row>
    <row r="425" spans="9:13" ht="12.75">
      <c r="I425" s="130"/>
      <c r="J425" s="130"/>
      <c r="K425" s="130"/>
      <c r="L425" s="130"/>
      <c r="M425" s="130"/>
    </row>
    <row r="426" spans="9:13" ht="12.75">
      <c r="I426" s="130"/>
      <c r="J426" s="130"/>
      <c r="K426" s="130"/>
      <c r="L426" s="130"/>
      <c r="M426" s="130"/>
    </row>
    <row r="427" spans="9:13" ht="12.75">
      <c r="I427" s="130"/>
      <c r="J427" s="130"/>
      <c r="K427" s="130"/>
      <c r="L427" s="130"/>
      <c r="M427" s="130"/>
    </row>
    <row r="428" spans="9:13" ht="12.75">
      <c r="I428" s="130"/>
      <c r="J428" s="130"/>
      <c r="K428" s="130"/>
      <c r="L428" s="130"/>
      <c r="M428" s="130"/>
    </row>
    <row r="429" spans="9:13" ht="12.75">
      <c r="I429" s="130"/>
      <c r="J429" s="130"/>
      <c r="K429" s="130"/>
      <c r="L429" s="130"/>
      <c r="M429" s="130"/>
    </row>
    <row r="430" spans="9:13" ht="12.75">
      <c r="I430" s="130"/>
      <c r="J430" s="130"/>
      <c r="K430" s="130"/>
      <c r="L430" s="130"/>
      <c r="M430" s="130"/>
    </row>
    <row r="431" spans="9:13" ht="12.75">
      <c r="I431" s="130"/>
      <c r="J431" s="130"/>
      <c r="K431" s="130"/>
      <c r="L431" s="130"/>
      <c r="M431" s="130"/>
    </row>
    <row r="432" spans="9:13" ht="12.75">
      <c r="I432" s="130"/>
      <c r="J432" s="130"/>
      <c r="K432" s="130"/>
      <c r="L432" s="130"/>
      <c r="M432" s="130"/>
    </row>
    <row r="433" spans="9:13" ht="12.75">
      <c r="I433" s="130"/>
      <c r="J433" s="130"/>
      <c r="K433" s="130"/>
      <c r="L433" s="130"/>
      <c r="M433" s="130"/>
    </row>
    <row r="434" spans="9:13" ht="12.75">
      <c r="I434" s="130"/>
      <c r="J434" s="130"/>
      <c r="K434" s="130"/>
      <c r="L434" s="130"/>
      <c r="M434" s="130"/>
    </row>
    <row r="435" spans="9:13" ht="12.75">
      <c r="I435" s="130"/>
      <c r="J435" s="130"/>
      <c r="K435" s="130"/>
      <c r="L435" s="130"/>
      <c r="M435" s="130"/>
    </row>
    <row r="436" spans="9:13" ht="12.75">
      <c r="I436" s="130"/>
      <c r="J436" s="130"/>
      <c r="K436" s="130"/>
      <c r="L436" s="130"/>
      <c r="M436" s="130"/>
    </row>
    <row r="437" spans="9:13" ht="12.75">
      <c r="I437" s="130"/>
      <c r="J437" s="130"/>
      <c r="K437" s="130"/>
      <c r="L437" s="130"/>
      <c r="M437" s="130"/>
    </row>
    <row r="438" spans="9:13" ht="12.75">
      <c r="I438" s="130"/>
      <c r="J438" s="130"/>
      <c r="K438" s="130"/>
      <c r="L438" s="130"/>
      <c r="M438" s="130"/>
    </row>
    <row r="439" spans="9:13" ht="12.75">
      <c r="I439" s="130"/>
      <c r="J439" s="130"/>
      <c r="K439" s="130"/>
      <c r="L439" s="130"/>
      <c r="M439" s="130"/>
    </row>
    <row r="440" spans="9:13" ht="12.75">
      <c r="I440" s="130"/>
      <c r="J440" s="130"/>
      <c r="K440" s="130"/>
      <c r="L440" s="130"/>
      <c r="M440" s="130"/>
    </row>
    <row r="441" spans="9:13" ht="12.75">
      <c r="I441" s="130"/>
      <c r="J441" s="130"/>
      <c r="K441" s="130"/>
      <c r="L441" s="130"/>
      <c r="M441" s="130"/>
    </row>
    <row r="442" spans="9:13" ht="12.75">
      <c r="I442" s="130"/>
      <c r="J442" s="130"/>
      <c r="K442" s="130"/>
      <c r="L442" s="130"/>
      <c r="M442" s="130"/>
    </row>
    <row r="443" spans="9:13" ht="12.75">
      <c r="I443" s="130"/>
      <c r="J443" s="130"/>
      <c r="K443" s="130"/>
      <c r="L443" s="130"/>
      <c r="M443" s="130"/>
    </row>
    <row r="444" spans="9:13" ht="12.75">
      <c r="I444" s="130"/>
      <c r="J444" s="130"/>
      <c r="K444" s="130"/>
      <c r="L444" s="130"/>
      <c r="M444" s="130"/>
    </row>
    <row r="445" spans="9:13" ht="12.75">
      <c r="I445" s="130"/>
      <c r="J445" s="130"/>
      <c r="K445" s="130"/>
      <c r="L445" s="130"/>
      <c r="M445" s="130"/>
    </row>
    <row r="446" spans="9:13" ht="12.75">
      <c r="I446" s="130"/>
      <c r="J446" s="130"/>
      <c r="K446" s="130"/>
      <c r="L446" s="130"/>
      <c r="M446" s="130"/>
    </row>
    <row r="447" spans="9:13" ht="12.75">
      <c r="I447" s="130"/>
      <c r="J447" s="130"/>
      <c r="K447" s="130"/>
      <c r="L447" s="130"/>
      <c r="M447" s="130"/>
    </row>
    <row r="448" spans="9:13" ht="12.75">
      <c r="I448" s="130"/>
      <c r="J448" s="130"/>
      <c r="K448" s="130"/>
      <c r="L448" s="130"/>
      <c r="M448" s="130"/>
    </row>
    <row r="449" spans="9:13" ht="12.75">
      <c r="I449" s="130"/>
      <c r="J449" s="130"/>
      <c r="K449" s="130"/>
      <c r="L449" s="130"/>
      <c r="M449" s="130"/>
    </row>
    <row r="450" spans="9:13" ht="12.75">
      <c r="I450" s="130"/>
      <c r="J450" s="130"/>
      <c r="K450" s="130"/>
      <c r="L450" s="130"/>
      <c r="M450" s="130"/>
    </row>
    <row r="451" spans="9:13" ht="12.75">
      <c r="I451" s="130"/>
      <c r="J451" s="130"/>
      <c r="K451" s="130"/>
      <c r="L451" s="130"/>
      <c r="M451" s="130"/>
    </row>
    <row r="452" spans="9:13" ht="12.75">
      <c r="I452" s="130"/>
      <c r="J452" s="130"/>
      <c r="K452" s="130"/>
      <c r="L452" s="130"/>
      <c r="M452" s="130"/>
    </row>
    <row r="453" spans="9:13" ht="12.75">
      <c r="I453" s="130"/>
      <c r="J453" s="130"/>
      <c r="K453" s="130"/>
      <c r="L453" s="130"/>
      <c r="M453" s="130"/>
    </row>
    <row r="454" spans="9:13" ht="12.75">
      <c r="I454" s="130"/>
      <c r="J454" s="130"/>
      <c r="K454" s="130"/>
      <c r="L454" s="130"/>
      <c r="M454" s="130"/>
    </row>
    <row r="455" spans="9:13" ht="12.75">
      <c r="I455" s="130"/>
      <c r="J455" s="130"/>
      <c r="K455" s="130"/>
      <c r="L455" s="130"/>
      <c r="M455" s="130"/>
    </row>
    <row r="456" spans="9:13" ht="12.75">
      <c r="I456" s="130"/>
      <c r="J456" s="130"/>
      <c r="K456" s="130"/>
      <c r="L456" s="130"/>
      <c r="M456" s="130"/>
    </row>
    <row r="457" spans="9:13" ht="12.75">
      <c r="I457" s="130"/>
      <c r="J457" s="130"/>
      <c r="K457" s="130"/>
      <c r="L457" s="130"/>
      <c r="M457" s="130"/>
    </row>
    <row r="458" spans="9:13" ht="12.75">
      <c r="I458" s="130"/>
      <c r="J458" s="130"/>
      <c r="K458" s="130"/>
      <c r="L458" s="130"/>
      <c r="M458" s="130"/>
    </row>
    <row r="459" spans="9:13" ht="12.75">
      <c r="I459" s="130"/>
      <c r="J459" s="130"/>
      <c r="K459" s="130"/>
      <c r="L459" s="130"/>
      <c r="M459" s="130"/>
    </row>
    <row r="460" spans="9:13" ht="12.75">
      <c r="I460" s="130"/>
      <c r="J460" s="130"/>
      <c r="K460" s="130"/>
      <c r="L460" s="130"/>
      <c r="M460" s="130"/>
    </row>
    <row r="461" spans="9:13" ht="12.75">
      <c r="I461" s="130"/>
      <c r="J461" s="130"/>
      <c r="K461" s="130"/>
      <c r="L461" s="130"/>
      <c r="M461" s="130"/>
    </row>
    <row r="462" spans="9:13" ht="12.75">
      <c r="I462" s="130"/>
      <c r="J462" s="130"/>
      <c r="K462" s="130"/>
      <c r="L462" s="130"/>
      <c r="M462" s="130"/>
    </row>
    <row r="463" spans="9:13" ht="12.75">
      <c r="I463" s="130"/>
      <c r="J463" s="130"/>
      <c r="K463" s="130"/>
      <c r="L463" s="130"/>
      <c r="M463" s="130"/>
    </row>
    <row r="464" spans="9:13" ht="12.75">
      <c r="I464" s="130"/>
      <c r="J464" s="130"/>
      <c r="K464" s="130"/>
      <c r="L464" s="130"/>
      <c r="M464" s="130"/>
    </row>
    <row r="465" spans="9:13" ht="12.75">
      <c r="I465" s="130"/>
      <c r="J465" s="130"/>
      <c r="K465" s="130"/>
      <c r="L465" s="130"/>
      <c r="M465" s="130"/>
    </row>
    <row r="466" spans="9:13" ht="12.75">
      <c r="I466" s="130"/>
      <c r="J466" s="130"/>
      <c r="K466" s="130"/>
      <c r="L466" s="130"/>
      <c r="M466" s="130"/>
    </row>
    <row r="467" spans="9:13" ht="12.75">
      <c r="I467" s="130"/>
      <c r="J467" s="130"/>
      <c r="K467" s="130"/>
      <c r="L467" s="130"/>
      <c r="M467" s="130"/>
    </row>
    <row r="468" spans="9:13" ht="12.75">
      <c r="I468" s="130"/>
      <c r="J468" s="130"/>
      <c r="K468" s="130"/>
      <c r="L468" s="130"/>
      <c r="M468" s="130"/>
    </row>
    <row r="469" spans="9:13" ht="12.75">
      <c r="I469" s="130"/>
      <c r="J469" s="130"/>
      <c r="K469" s="130"/>
      <c r="L469" s="130"/>
      <c r="M469" s="130"/>
    </row>
    <row r="470" spans="9:13" ht="12.75">
      <c r="I470" s="130"/>
      <c r="J470" s="130"/>
      <c r="K470" s="130"/>
      <c r="L470" s="130"/>
      <c r="M470" s="130"/>
    </row>
    <row r="471" spans="9:13" ht="12.75">
      <c r="I471" s="130"/>
      <c r="J471" s="130"/>
      <c r="K471" s="130"/>
      <c r="L471" s="130"/>
      <c r="M471" s="130"/>
    </row>
    <row r="472" spans="9:13" ht="12.75">
      <c r="I472" s="130"/>
      <c r="J472" s="130"/>
      <c r="K472" s="130"/>
      <c r="L472" s="130"/>
      <c r="M472" s="130"/>
    </row>
    <row r="473" spans="9:13" ht="12.75">
      <c r="I473" s="130"/>
      <c r="J473" s="130"/>
      <c r="K473" s="130"/>
      <c r="L473" s="130"/>
      <c r="M473" s="130"/>
    </row>
    <row r="474" spans="9:13" ht="12.75">
      <c r="I474" s="130"/>
      <c r="J474" s="130"/>
      <c r="K474" s="130"/>
      <c r="L474" s="130"/>
      <c r="M474" s="130"/>
    </row>
    <row r="475" spans="9:13" ht="12.75">
      <c r="I475" s="130"/>
      <c r="J475" s="130"/>
      <c r="K475" s="130"/>
      <c r="L475" s="130"/>
      <c r="M475" s="130"/>
    </row>
    <row r="476" spans="9:13" ht="12.75">
      <c r="I476" s="130"/>
      <c r="J476" s="130"/>
      <c r="K476" s="130"/>
      <c r="L476" s="130"/>
      <c r="M476" s="130"/>
    </row>
    <row r="477" spans="9:13" ht="12.75">
      <c r="I477" s="130"/>
      <c r="J477" s="130"/>
      <c r="K477" s="130"/>
      <c r="L477" s="130"/>
      <c r="M477" s="130"/>
    </row>
    <row r="478" spans="9:13" ht="12.75">
      <c r="I478" s="130"/>
      <c r="J478" s="130"/>
      <c r="K478" s="130"/>
      <c r="L478" s="130"/>
      <c r="M478" s="130"/>
    </row>
    <row r="479" spans="9:13" ht="12.75">
      <c r="I479" s="130"/>
      <c r="J479" s="130"/>
      <c r="K479" s="130"/>
      <c r="L479" s="130"/>
      <c r="M479" s="130"/>
    </row>
    <row r="480" spans="9:13" ht="12.75">
      <c r="I480" s="130"/>
      <c r="J480" s="130"/>
      <c r="K480" s="130"/>
      <c r="L480" s="130"/>
      <c r="M480" s="130"/>
    </row>
    <row r="481" spans="9:13" ht="12.75">
      <c r="I481" s="130"/>
      <c r="J481" s="130"/>
      <c r="K481" s="130"/>
      <c r="L481" s="130"/>
      <c r="M481" s="130"/>
    </row>
    <row r="482" spans="9:13" ht="12.75">
      <c r="I482" s="130"/>
      <c r="J482" s="130"/>
      <c r="K482" s="130"/>
      <c r="L482" s="130"/>
      <c r="M482" s="130"/>
    </row>
    <row r="483" spans="9:13" ht="12.75">
      <c r="I483" s="130"/>
      <c r="J483" s="130"/>
      <c r="K483" s="130"/>
      <c r="L483" s="130"/>
      <c r="M483" s="130"/>
    </row>
    <row r="484" spans="9:13" ht="12.75">
      <c r="I484" s="130"/>
      <c r="J484" s="130"/>
      <c r="K484" s="130"/>
      <c r="L484" s="130"/>
      <c r="M484" s="130"/>
    </row>
    <row r="485" spans="9:13" ht="12.75">
      <c r="I485" s="130"/>
      <c r="J485" s="130"/>
      <c r="K485" s="130"/>
      <c r="L485" s="130"/>
      <c r="M485" s="130"/>
    </row>
    <row r="486" spans="9:13" ht="12.75">
      <c r="I486" s="130"/>
      <c r="J486" s="130"/>
      <c r="K486" s="130"/>
      <c r="L486" s="130"/>
      <c r="M486" s="130"/>
    </row>
    <row r="487" spans="9:13" ht="12.75">
      <c r="I487" s="130"/>
      <c r="J487" s="130"/>
      <c r="K487" s="130"/>
      <c r="L487" s="130"/>
      <c r="M487" s="130"/>
    </row>
    <row r="488" spans="9:13" ht="12.75">
      <c r="I488" s="130"/>
      <c r="J488" s="130"/>
      <c r="K488" s="130"/>
      <c r="L488" s="130"/>
      <c r="M488" s="130"/>
    </row>
    <row r="489" spans="9:13" ht="12.75">
      <c r="I489" s="130"/>
      <c r="J489" s="130"/>
      <c r="K489" s="130"/>
      <c r="L489" s="130"/>
      <c r="M489" s="130"/>
    </row>
    <row r="490" spans="9:13" ht="12.75">
      <c r="I490" s="130"/>
      <c r="J490" s="130"/>
      <c r="K490" s="130"/>
      <c r="L490" s="130"/>
      <c r="M490" s="130"/>
    </row>
    <row r="491" spans="9:13" ht="12.75">
      <c r="I491" s="130"/>
      <c r="J491" s="130"/>
      <c r="K491" s="130"/>
      <c r="L491" s="130"/>
      <c r="M491" s="130"/>
    </row>
    <row r="492" spans="9:13" ht="12.75">
      <c r="I492" s="130"/>
      <c r="J492" s="130"/>
      <c r="K492" s="130"/>
      <c r="L492" s="130"/>
      <c r="M492" s="130"/>
    </row>
    <row r="493" spans="9:13" ht="12.75">
      <c r="I493" s="130"/>
      <c r="J493" s="130"/>
      <c r="K493" s="130"/>
      <c r="L493" s="130"/>
      <c r="M493" s="130"/>
    </row>
    <row r="494" spans="9:13" ht="12.75">
      <c r="I494" s="130"/>
      <c r="J494" s="130"/>
      <c r="K494" s="130"/>
      <c r="L494" s="130"/>
      <c r="M494" s="130"/>
    </row>
    <row r="495" spans="9:13" ht="12.75">
      <c r="I495" s="130"/>
      <c r="J495" s="130"/>
      <c r="K495" s="130"/>
      <c r="L495" s="130"/>
      <c r="M495" s="130"/>
    </row>
    <row r="496" spans="9:13" ht="12.75">
      <c r="I496" s="130"/>
      <c r="J496" s="130"/>
      <c r="K496" s="130"/>
      <c r="L496" s="130"/>
      <c r="M496" s="130"/>
    </row>
    <row r="497" spans="9:13" ht="12.75">
      <c r="I497" s="130"/>
      <c r="J497" s="130"/>
      <c r="K497" s="130"/>
      <c r="L497" s="130"/>
      <c r="M497" s="130"/>
    </row>
    <row r="498" spans="9:13" ht="12.75">
      <c r="I498" s="130"/>
      <c r="J498" s="130"/>
      <c r="K498" s="130"/>
      <c r="L498" s="130"/>
      <c r="M498" s="130"/>
    </row>
    <row r="499" spans="9:13" ht="12.75">
      <c r="I499" s="130"/>
      <c r="J499" s="130"/>
      <c r="K499" s="130"/>
      <c r="L499" s="130"/>
      <c r="M499" s="130"/>
    </row>
    <row r="500" spans="9:13" ht="12.75">
      <c r="I500" s="130"/>
      <c r="J500" s="130"/>
      <c r="K500" s="130"/>
      <c r="L500" s="130"/>
      <c r="M500" s="130"/>
    </row>
    <row r="501" spans="9:13" ht="12.75">
      <c r="I501" s="130"/>
      <c r="J501" s="130"/>
      <c r="K501" s="130"/>
      <c r="L501" s="130"/>
      <c r="M501" s="130"/>
    </row>
    <row r="502" spans="9:13" ht="12.75">
      <c r="I502" s="130"/>
      <c r="J502" s="130"/>
      <c r="K502" s="130"/>
      <c r="L502" s="130"/>
      <c r="M502" s="130"/>
    </row>
    <row r="503" spans="9:13" ht="12.75">
      <c r="I503" s="130"/>
      <c r="J503" s="130"/>
      <c r="K503" s="130"/>
      <c r="L503" s="130"/>
      <c r="M503" s="130"/>
    </row>
    <row r="504" spans="9:13" ht="12.75">
      <c r="I504" s="130"/>
      <c r="J504" s="130"/>
      <c r="K504" s="130"/>
      <c r="L504" s="130"/>
      <c r="M504" s="130"/>
    </row>
    <row r="505" spans="9:13" ht="12.75">
      <c r="I505" s="130"/>
      <c r="J505" s="130"/>
      <c r="K505" s="130"/>
      <c r="L505" s="130"/>
      <c r="M505" s="130"/>
    </row>
    <row r="506" spans="9:13" ht="12.75">
      <c r="I506" s="130"/>
      <c r="J506" s="130"/>
      <c r="K506" s="130"/>
      <c r="L506" s="130"/>
      <c r="M506" s="130"/>
    </row>
    <row r="507" spans="9:13" ht="12.75">
      <c r="I507" s="130"/>
      <c r="J507" s="130"/>
      <c r="K507" s="130"/>
      <c r="L507" s="130"/>
      <c r="M507" s="130"/>
    </row>
    <row r="508" spans="9:13" ht="12.75">
      <c r="I508" s="130"/>
      <c r="J508" s="130"/>
      <c r="K508" s="130"/>
      <c r="L508" s="130"/>
      <c r="M508" s="130"/>
    </row>
    <row r="509" spans="9:13" ht="12.75">
      <c r="I509" s="130"/>
      <c r="J509" s="130"/>
      <c r="K509" s="130"/>
      <c r="L509" s="130"/>
      <c r="M509" s="130"/>
    </row>
    <row r="510" spans="9:13" ht="12.75">
      <c r="I510" s="130"/>
      <c r="J510" s="130"/>
      <c r="K510" s="130"/>
      <c r="L510" s="130"/>
      <c r="M510" s="130"/>
    </row>
    <row r="511" spans="9:13" ht="12.75">
      <c r="I511" s="130"/>
      <c r="J511" s="130"/>
      <c r="K511" s="130"/>
      <c r="L511" s="130"/>
      <c r="M511" s="130"/>
    </row>
    <row r="512" spans="9:13" ht="12.75">
      <c r="I512" s="130"/>
      <c r="J512" s="130"/>
      <c r="K512" s="130"/>
      <c r="L512" s="130"/>
      <c r="M512" s="130"/>
    </row>
    <row r="513" spans="9:13" ht="12.75">
      <c r="I513" s="130"/>
      <c r="J513" s="130"/>
      <c r="K513" s="130"/>
      <c r="L513" s="130"/>
      <c r="M513" s="130"/>
    </row>
    <row r="514" spans="9:13" ht="12.75">
      <c r="I514" s="130"/>
      <c r="J514" s="130"/>
      <c r="K514" s="130"/>
      <c r="L514" s="130"/>
      <c r="M514" s="130"/>
    </row>
    <row r="515" spans="9:13" ht="12.75">
      <c r="I515" s="130"/>
      <c r="J515" s="130"/>
      <c r="K515" s="130"/>
      <c r="L515" s="130"/>
      <c r="M515" s="130"/>
    </row>
    <row r="516" spans="9:13" ht="12.75">
      <c r="I516" s="130"/>
      <c r="J516" s="130"/>
      <c r="K516" s="130"/>
      <c r="L516" s="130"/>
      <c r="M516" s="130"/>
    </row>
    <row r="517" spans="9:13" ht="12.75">
      <c r="I517" s="130"/>
      <c r="J517" s="130"/>
      <c r="K517" s="130"/>
      <c r="L517" s="130"/>
      <c r="M517" s="130"/>
    </row>
    <row r="518" spans="9:13" ht="12.75">
      <c r="I518" s="130"/>
      <c r="J518" s="130"/>
      <c r="K518" s="130"/>
      <c r="L518" s="130"/>
      <c r="M518" s="130"/>
    </row>
    <row r="519" spans="9:13" ht="12.75">
      <c r="I519" s="130"/>
      <c r="J519" s="130"/>
      <c r="K519" s="130"/>
      <c r="L519" s="130"/>
      <c r="M519" s="130"/>
    </row>
    <row r="520" spans="9:13" ht="12.75">
      <c r="I520" s="130"/>
      <c r="J520" s="130"/>
      <c r="K520" s="130"/>
      <c r="L520" s="130"/>
      <c r="M520" s="130"/>
    </row>
    <row r="521" spans="9:13" ht="12.75">
      <c r="I521" s="130"/>
      <c r="J521" s="130"/>
      <c r="K521" s="130"/>
      <c r="L521" s="130"/>
      <c r="M521" s="130"/>
    </row>
    <row r="522" spans="9:13" ht="12.75">
      <c r="I522" s="130"/>
      <c r="J522" s="130"/>
      <c r="K522" s="130"/>
      <c r="L522" s="130"/>
      <c r="M522" s="130"/>
    </row>
    <row r="523" spans="9:13" ht="12.75">
      <c r="I523" s="130"/>
      <c r="J523" s="130"/>
      <c r="K523" s="130"/>
      <c r="L523" s="130"/>
      <c r="M523" s="130"/>
    </row>
    <row r="524" spans="9:13" ht="12.75">
      <c r="I524" s="130"/>
      <c r="J524" s="130"/>
      <c r="K524" s="130"/>
      <c r="L524" s="130"/>
      <c r="M524" s="130"/>
    </row>
    <row r="525" spans="9:13" ht="12.75">
      <c r="I525" s="130"/>
      <c r="J525" s="130"/>
      <c r="K525" s="130"/>
      <c r="L525" s="130"/>
      <c r="M525" s="130"/>
    </row>
    <row r="526" spans="9:13" ht="12.75">
      <c r="I526" s="130"/>
      <c r="J526" s="130"/>
      <c r="K526" s="130"/>
      <c r="L526" s="130"/>
      <c r="M526" s="130"/>
    </row>
    <row r="527" spans="9:13" ht="12.75">
      <c r="I527" s="130"/>
      <c r="J527" s="130"/>
      <c r="K527" s="130"/>
      <c r="L527" s="130"/>
      <c r="M527" s="130"/>
    </row>
    <row r="528" spans="9:13" ht="12.75">
      <c r="I528" s="130"/>
      <c r="J528" s="130"/>
      <c r="K528" s="130"/>
      <c r="L528" s="130"/>
      <c r="M528" s="130"/>
    </row>
    <row r="529" spans="9:13" ht="12.75">
      <c r="I529" s="130"/>
      <c r="J529" s="130"/>
      <c r="K529" s="130"/>
      <c r="L529" s="130"/>
      <c r="M529" s="130"/>
    </row>
    <row r="530" spans="9:13" ht="12.75">
      <c r="I530" s="130"/>
      <c r="J530" s="130"/>
      <c r="K530" s="130"/>
      <c r="L530" s="130"/>
      <c r="M530" s="130"/>
    </row>
    <row r="531" spans="9:13" ht="12.75">
      <c r="I531" s="130"/>
      <c r="J531" s="130"/>
      <c r="K531" s="130"/>
      <c r="L531" s="130"/>
      <c r="M531" s="130"/>
    </row>
    <row r="532" spans="9:13" ht="12.75">
      <c r="I532" s="130"/>
      <c r="J532" s="130"/>
      <c r="K532" s="130"/>
      <c r="L532" s="130"/>
      <c r="M532" s="130"/>
    </row>
    <row r="533" spans="9:13" ht="12.75">
      <c r="I533" s="130"/>
      <c r="J533" s="130"/>
      <c r="K533" s="130"/>
      <c r="L533" s="130"/>
      <c r="M533" s="130"/>
    </row>
    <row r="534" spans="9:13" ht="12.75">
      <c r="I534" s="130"/>
      <c r="J534" s="130"/>
      <c r="K534" s="130"/>
      <c r="L534" s="130"/>
      <c r="M534" s="130"/>
    </row>
    <row r="535" spans="9:13" ht="12.75">
      <c r="I535" s="130"/>
      <c r="J535" s="130"/>
      <c r="K535" s="130"/>
      <c r="L535" s="130"/>
      <c r="M535" s="130"/>
    </row>
    <row r="536" spans="9:13" ht="12.75">
      <c r="I536" s="130"/>
      <c r="J536" s="130"/>
      <c r="K536" s="130"/>
      <c r="L536" s="130"/>
      <c r="M536" s="130"/>
    </row>
    <row r="537" spans="9:13" ht="12.75">
      <c r="I537" s="130"/>
      <c r="J537" s="130"/>
      <c r="K537" s="130"/>
      <c r="L537" s="130"/>
      <c r="M537" s="130"/>
    </row>
    <row r="538" spans="9:13" ht="12.75">
      <c r="I538" s="130"/>
      <c r="J538" s="130"/>
      <c r="K538" s="130"/>
      <c r="L538" s="130"/>
      <c r="M538" s="130"/>
    </row>
    <row r="539" spans="9:13" ht="12.75">
      <c r="I539" s="130"/>
      <c r="J539" s="130"/>
      <c r="K539" s="130"/>
      <c r="L539" s="130"/>
      <c r="M539" s="130"/>
    </row>
    <row r="540" spans="9:13" ht="12.75">
      <c r="I540" s="130"/>
      <c r="J540" s="130"/>
      <c r="K540" s="130"/>
      <c r="L540" s="130"/>
      <c r="M540" s="130"/>
    </row>
    <row r="541" spans="9:13" ht="12.75">
      <c r="I541" s="130"/>
      <c r="J541" s="130"/>
      <c r="K541" s="130"/>
      <c r="L541" s="130"/>
      <c r="M541" s="130"/>
    </row>
    <row r="542" spans="9:13" ht="12.75">
      <c r="I542" s="130"/>
      <c r="J542" s="130"/>
      <c r="K542" s="130"/>
      <c r="L542" s="130"/>
      <c r="M542" s="130"/>
    </row>
    <row r="543" spans="9:13" ht="12.75">
      <c r="I543" s="130"/>
      <c r="J543" s="130"/>
      <c r="K543" s="130"/>
      <c r="L543" s="130"/>
      <c r="M543" s="130"/>
    </row>
    <row r="544" spans="9:13" ht="12.75">
      <c r="I544" s="130"/>
      <c r="J544" s="130"/>
      <c r="K544" s="130"/>
      <c r="L544" s="130"/>
      <c r="M544" s="130"/>
    </row>
    <row r="545" spans="9:13" ht="12.75">
      <c r="I545" s="130"/>
      <c r="J545" s="130"/>
      <c r="K545" s="130"/>
      <c r="L545" s="130"/>
      <c r="M545" s="130"/>
    </row>
    <row r="546" spans="9:13" ht="12.75">
      <c r="I546" s="130"/>
      <c r="J546" s="130"/>
      <c r="K546" s="130"/>
      <c r="L546" s="130"/>
      <c r="M546" s="130"/>
    </row>
    <row r="547" spans="9:13" ht="12.75">
      <c r="I547" s="130"/>
      <c r="J547" s="130"/>
      <c r="K547" s="130"/>
      <c r="L547" s="130"/>
      <c r="M547" s="130"/>
    </row>
    <row r="548" spans="9:13" ht="12.75">
      <c r="I548" s="130"/>
      <c r="J548" s="130"/>
      <c r="K548" s="130"/>
      <c r="L548" s="130"/>
      <c r="M548" s="130"/>
    </row>
    <row r="549" spans="9:13" ht="12.75">
      <c r="I549" s="130"/>
      <c r="J549" s="130"/>
      <c r="K549" s="130"/>
      <c r="L549" s="130"/>
      <c r="M549" s="130"/>
    </row>
    <row r="550" spans="9:13" ht="12.75">
      <c r="I550" s="130"/>
      <c r="J550" s="130"/>
      <c r="K550" s="130"/>
      <c r="L550" s="130"/>
      <c r="M550" s="130"/>
    </row>
    <row r="551" spans="9:13" ht="12.75">
      <c r="I551" s="130"/>
      <c r="J551" s="130"/>
      <c r="K551" s="130"/>
      <c r="L551" s="130"/>
      <c r="M551" s="130"/>
    </row>
    <row r="552" spans="9:13" ht="12.75">
      <c r="I552" s="130"/>
      <c r="J552" s="130"/>
      <c r="K552" s="130"/>
      <c r="L552" s="130"/>
      <c r="M552" s="130"/>
    </row>
    <row r="553" spans="9:13" ht="12.75">
      <c r="I553" s="130"/>
      <c r="J553" s="130"/>
      <c r="K553" s="130"/>
      <c r="L553" s="130"/>
      <c r="M553" s="130"/>
    </row>
    <row r="554" spans="9:13" ht="12.75">
      <c r="I554" s="130"/>
      <c r="J554" s="130"/>
      <c r="K554" s="130"/>
      <c r="L554" s="130"/>
      <c r="M554" s="130"/>
    </row>
    <row r="555" spans="9:13" ht="12.75">
      <c r="I555" s="130"/>
      <c r="J555" s="130"/>
      <c r="K555" s="130"/>
      <c r="L555" s="130"/>
      <c r="M555" s="130"/>
    </row>
    <row r="556" spans="9:13" ht="12.75">
      <c r="I556" s="130"/>
      <c r="J556" s="130"/>
      <c r="K556" s="130"/>
      <c r="L556" s="130"/>
      <c r="M556" s="130"/>
    </row>
    <row r="557" spans="9:13" ht="12.75">
      <c r="I557" s="130"/>
      <c r="J557" s="130"/>
      <c r="K557" s="130"/>
      <c r="L557" s="130"/>
      <c r="M557" s="130"/>
    </row>
    <row r="558" spans="9:13" ht="12.75">
      <c r="I558" s="130"/>
      <c r="J558" s="130"/>
      <c r="K558" s="130"/>
      <c r="L558" s="130"/>
      <c r="M558" s="130"/>
    </row>
    <row r="559" spans="9:13" ht="12.75">
      <c r="I559" s="130"/>
      <c r="J559" s="130"/>
      <c r="K559" s="130"/>
      <c r="L559" s="130"/>
      <c r="M559" s="130"/>
    </row>
    <row r="560" spans="9:13" ht="12.75">
      <c r="I560" s="130"/>
      <c r="J560" s="130"/>
      <c r="K560" s="130"/>
      <c r="L560" s="130"/>
      <c r="M560" s="130"/>
    </row>
    <row r="561" spans="9:13" ht="12.75">
      <c r="I561" s="130"/>
      <c r="J561" s="130"/>
      <c r="K561" s="130"/>
      <c r="L561" s="130"/>
      <c r="M561" s="130"/>
    </row>
    <row r="562" spans="9:13" ht="12.75">
      <c r="I562" s="130"/>
      <c r="J562" s="130"/>
      <c r="K562" s="130"/>
      <c r="L562" s="130"/>
      <c r="M562" s="130"/>
    </row>
    <row r="563" spans="9:13" ht="12.75">
      <c r="I563" s="130"/>
      <c r="J563" s="130"/>
      <c r="K563" s="130"/>
      <c r="L563" s="130"/>
      <c r="M563" s="130"/>
    </row>
    <row r="564" spans="9:13" ht="12.75">
      <c r="I564" s="130"/>
      <c r="J564" s="130"/>
      <c r="K564" s="130"/>
      <c r="L564" s="130"/>
      <c r="M564" s="130"/>
    </row>
    <row r="565" spans="9:13" ht="12.75">
      <c r="I565" s="130"/>
      <c r="J565" s="130"/>
      <c r="K565" s="130"/>
      <c r="L565" s="130"/>
      <c r="M565" s="130"/>
    </row>
    <row r="566" spans="9:13" ht="12.75">
      <c r="I566" s="130"/>
      <c r="J566" s="130"/>
      <c r="K566" s="130"/>
      <c r="L566" s="130"/>
      <c r="M566" s="130"/>
    </row>
    <row r="567" spans="9:13" ht="12.75">
      <c r="I567" s="130"/>
      <c r="J567" s="130"/>
      <c r="K567" s="130"/>
      <c r="L567" s="130"/>
      <c r="M567" s="130"/>
    </row>
    <row r="568" spans="9:13" ht="12.75">
      <c r="I568" s="130"/>
      <c r="J568" s="130"/>
      <c r="K568" s="130"/>
      <c r="L568" s="130"/>
      <c r="M568" s="130"/>
    </row>
    <row r="569" spans="9:13" ht="12.75">
      <c r="I569" s="130"/>
      <c r="J569" s="130"/>
      <c r="K569" s="130"/>
      <c r="L569" s="130"/>
      <c r="M569" s="130"/>
    </row>
    <row r="570" spans="9:13" ht="12.75">
      <c r="I570" s="130"/>
      <c r="J570" s="130"/>
      <c r="K570" s="130"/>
      <c r="L570" s="130"/>
      <c r="M570" s="130"/>
    </row>
    <row r="571" spans="9:13" ht="12.75">
      <c r="I571" s="130"/>
      <c r="J571" s="130"/>
      <c r="K571" s="130"/>
      <c r="L571" s="130"/>
      <c r="M571" s="130"/>
    </row>
    <row r="572" spans="9:13" ht="12.75">
      <c r="I572" s="130"/>
      <c r="J572" s="130"/>
      <c r="K572" s="130"/>
      <c r="L572" s="130"/>
      <c r="M572" s="130"/>
    </row>
    <row r="573" spans="9:13" ht="12.75">
      <c r="I573" s="130"/>
      <c r="J573" s="130"/>
      <c r="K573" s="130"/>
      <c r="L573" s="130"/>
      <c r="M573" s="130"/>
    </row>
    <row r="574" spans="9:13" ht="12.75">
      <c r="I574" s="130"/>
      <c r="J574" s="130"/>
      <c r="K574" s="130"/>
      <c r="L574" s="130"/>
      <c r="M574" s="130"/>
    </row>
    <row r="575" spans="9:13" ht="12.75">
      <c r="I575" s="130"/>
      <c r="J575" s="130"/>
      <c r="K575" s="130"/>
      <c r="L575" s="130"/>
      <c r="M575" s="130"/>
    </row>
    <row r="576" spans="9:13" ht="12.75">
      <c r="I576" s="130"/>
      <c r="J576" s="130"/>
      <c r="K576" s="130"/>
      <c r="L576" s="130"/>
      <c r="M576" s="130"/>
    </row>
    <row r="577" spans="9:13" ht="12.75">
      <c r="I577" s="130"/>
      <c r="J577" s="130"/>
      <c r="K577" s="130"/>
      <c r="L577" s="130"/>
      <c r="M577" s="130"/>
    </row>
    <row r="578" spans="9:13" ht="12.75">
      <c r="I578" s="130"/>
      <c r="J578" s="130"/>
      <c r="K578" s="130"/>
      <c r="L578" s="130"/>
      <c r="M578" s="130"/>
    </row>
    <row r="579" spans="9:13" ht="12.75">
      <c r="I579" s="130"/>
      <c r="J579" s="130"/>
      <c r="K579" s="130"/>
      <c r="L579" s="130"/>
      <c r="M579" s="130"/>
    </row>
    <row r="580" spans="9:13" ht="12.75">
      <c r="I580" s="130"/>
      <c r="J580" s="130"/>
      <c r="K580" s="130"/>
      <c r="L580" s="130"/>
      <c r="M580" s="130"/>
    </row>
    <row r="581" spans="9:13" ht="12.75">
      <c r="I581" s="130"/>
      <c r="J581" s="130"/>
      <c r="K581" s="130"/>
      <c r="L581" s="130"/>
      <c r="M581" s="130"/>
    </row>
    <row r="582" spans="9:13" ht="12.75">
      <c r="I582" s="130"/>
      <c r="J582" s="130"/>
      <c r="K582" s="130"/>
      <c r="L582" s="130"/>
      <c r="M582" s="130"/>
    </row>
    <row r="583" spans="9:13" ht="12.75">
      <c r="I583" s="130"/>
      <c r="J583" s="130"/>
      <c r="K583" s="130"/>
      <c r="L583" s="130"/>
      <c r="M583" s="130"/>
    </row>
    <row r="584" spans="9:13" ht="12.75">
      <c r="I584" s="130"/>
      <c r="J584" s="130"/>
      <c r="K584" s="130"/>
      <c r="L584" s="130"/>
      <c r="M584" s="130"/>
    </row>
    <row r="585" spans="9:13" ht="12.75">
      <c r="I585" s="130"/>
      <c r="J585" s="130"/>
      <c r="K585" s="130"/>
      <c r="L585" s="130"/>
      <c r="M585" s="130"/>
    </row>
    <row r="586" spans="9:13" ht="12.75">
      <c r="I586" s="130"/>
      <c r="J586" s="130"/>
      <c r="K586" s="130"/>
      <c r="L586" s="130"/>
      <c r="M586" s="130"/>
    </row>
    <row r="587" spans="9:13" ht="12.75">
      <c r="I587" s="130"/>
      <c r="J587" s="130"/>
      <c r="K587" s="130"/>
      <c r="L587" s="130"/>
      <c r="M587" s="130"/>
    </row>
    <row r="588" spans="9:13" ht="12.75">
      <c r="I588" s="130"/>
      <c r="J588" s="130"/>
      <c r="K588" s="130"/>
      <c r="L588" s="130"/>
      <c r="M588" s="130"/>
    </row>
    <row r="589" spans="9:13" ht="12.75">
      <c r="I589" s="130"/>
      <c r="J589" s="130"/>
      <c r="K589" s="130"/>
      <c r="L589" s="130"/>
      <c r="M589" s="130"/>
    </row>
    <row r="590" spans="9:13" ht="12.75">
      <c r="I590" s="130"/>
      <c r="J590" s="130"/>
      <c r="K590" s="130"/>
      <c r="L590" s="130"/>
      <c r="M590" s="130"/>
    </row>
    <row r="591" spans="9:13" ht="12.75">
      <c r="I591" s="130"/>
      <c r="J591" s="130"/>
      <c r="K591" s="130"/>
      <c r="L591" s="130"/>
      <c r="M591" s="130"/>
    </row>
    <row r="592" spans="9:13" ht="12.75">
      <c r="I592" s="130"/>
      <c r="J592" s="130"/>
      <c r="K592" s="130"/>
      <c r="L592" s="130"/>
      <c r="M592" s="130"/>
    </row>
    <row r="593" spans="9:13" ht="12.75">
      <c r="I593" s="130"/>
      <c r="J593" s="130"/>
      <c r="K593" s="130"/>
      <c r="L593" s="130"/>
      <c r="M593" s="130"/>
    </row>
    <row r="594" spans="9:13" ht="12.75">
      <c r="I594" s="130"/>
      <c r="J594" s="130"/>
      <c r="K594" s="130"/>
      <c r="L594" s="130"/>
      <c r="M594" s="130"/>
    </row>
    <row r="595" spans="9:13" ht="12.75">
      <c r="I595" s="130"/>
      <c r="J595" s="130"/>
      <c r="K595" s="130"/>
      <c r="L595" s="130"/>
      <c r="M595" s="130"/>
    </row>
    <row r="596" spans="9:13" ht="12.75">
      <c r="I596" s="130"/>
      <c r="J596" s="130"/>
      <c r="K596" s="130"/>
      <c r="L596" s="130"/>
      <c r="M596" s="130"/>
    </row>
    <row r="597" spans="9:13" ht="12.75">
      <c r="I597" s="130"/>
      <c r="J597" s="130"/>
      <c r="K597" s="130"/>
      <c r="L597" s="130"/>
      <c r="M597" s="130"/>
    </row>
    <row r="598" spans="9:13" ht="12.75">
      <c r="I598" s="130"/>
      <c r="J598" s="130"/>
      <c r="K598" s="130"/>
      <c r="L598" s="130"/>
      <c r="M598" s="130"/>
    </row>
    <row r="599" spans="9:13" ht="12.75">
      <c r="I599" s="130"/>
      <c r="J599" s="130"/>
      <c r="K599" s="130"/>
      <c r="L599" s="130"/>
      <c r="M599" s="130"/>
    </row>
    <row r="600" spans="9:13" ht="12.75">
      <c r="I600" s="130"/>
      <c r="J600" s="130"/>
      <c r="K600" s="130"/>
      <c r="L600" s="130"/>
      <c r="M600" s="130"/>
    </row>
    <row r="601" spans="9:13" ht="12.75">
      <c r="I601" s="130"/>
      <c r="J601" s="130"/>
      <c r="K601" s="130"/>
      <c r="L601" s="130"/>
      <c r="M601" s="130"/>
    </row>
    <row r="602" spans="9:13" ht="12.75">
      <c r="I602" s="130"/>
      <c r="J602" s="130"/>
      <c r="K602" s="130"/>
      <c r="L602" s="130"/>
      <c r="M602" s="130"/>
    </row>
    <row r="603" spans="9:13" ht="12.75">
      <c r="I603" s="130"/>
      <c r="J603" s="130"/>
      <c r="K603" s="130"/>
      <c r="L603" s="130"/>
      <c r="M603" s="130"/>
    </row>
    <row r="604" spans="9:13" ht="12.75">
      <c r="I604" s="130"/>
      <c r="J604" s="130"/>
      <c r="K604" s="130"/>
      <c r="L604" s="130"/>
      <c r="M604" s="130"/>
    </row>
    <row r="605" spans="9:13" ht="12.75">
      <c r="I605" s="130"/>
      <c r="J605" s="130"/>
      <c r="K605" s="130"/>
      <c r="L605" s="130"/>
      <c r="M605" s="130"/>
    </row>
    <row r="606" spans="9:13" ht="12.75">
      <c r="I606" s="130"/>
      <c r="J606" s="130"/>
      <c r="K606" s="130"/>
      <c r="L606" s="130"/>
      <c r="M606" s="130"/>
    </row>
    <row r="607" spans="9:13" ht="12.75">
      <c r="I607" s="130"/>
      <c r="J607" s="130"/>
      <c r="K607" s="130"/>
      <c r="L607" s="130"/>
      <c r="M607" s="130"/>
    </row>
    <row r="608" spans="9:13" ht="12.75">
      <c r="I608" s="130"/>
      <c r="J608" s="130"/>
      <c r="K608" s="130"/>
      <c r="L608" s="130"/>
      <c r="M608" s="130"/>
    </row>
    <row r="609" spans="9:13" ht="12.75">
      <c r="I609" s="130"/>
      <c r="J609" s="130"/>
      <c r="K609" s="130"/>
      <c r="L609" s="130"/>
      <c r="M609" s="130"/>
    </row>
    <row r="610" spans="9:13" ht="12.75">
      <c r="I610" s="130"/>
      <c r="J610" s="130"/>
      <c r="K610" s="130"/>
      <c r="L610" s="130"/>
      <c r="M610" s="130"/>
    </row>
    <row r="611" spans="9:13" ht="12.75">
      <c r="I611" s="130"/>
      <c r="J611" s="130"/>
      <c r="K611" s="130"/>
      <c r="L611" s="130"/>
      <c r="M611" s="130"/>
    </row>
    <row r="612" spans="9:13" ht="12.75">
      <c r="I612" s="130"/>
      <c r="J612" s="130"/>
      <c r="K612" s="130"/>
      <c r="L612" s="130"/>
      <c r="M612" s="130"/>
    </row>
    <row r="613" spans="9:13" ht="12.75">
      <c r="I613" s="130"/>
      <c r="J613" s="130"/>
      <c r="K613" s="130"/>
      <c r="L613" s="130"/>
      <c r="M613" s="130"/>
    </row>
    <row r="614" spans="9:13" ht="12.75">
      <c r="I614" s="130"/>
      <c r="J614" s="130"/>
      <c r="K614" s="130"/>
      <c r="L614" s="130"/>
      <c r="M614" s="130"/>
    </row>
    <row r="615" spans="9:13" ht="12.75">
      <c r="I615" s="130"/>
      <c r="J615" s="130"/>
      <c r="K615" s="130"/>
      <c r="L615" s="130"/>
      <c r="M615" s="130"/>
    </row>
    <row r="616" spans="9:13" ht="12.75">
      <c r="I616" s="130"/>
      <c r="J616" s="130"/>
      <c r="K616" s="130"/>
      <c r="L616" s="130"/>
      <c r="M616" s="130"/>
    </row>
    <row r="617" spans="9:13" ht="12.75">
      <c r="I617" s="130"/>
      <c r="J617" s="130"/>
      <c r="K617" s="130"/>
      <c r="L617" s="130"/>
      <c r="M617" s="130"/>
    </row>
    <row r="618" spans="9:13" ht="12.75">
      <c r="I618" s="130"/>
      <c r="J618" s="130"/>
      <c r="K618" s="130"/>
      <c r="L618" s="130"/>
      <c r="M618" s="130"/>
    </row>
    <row r="619" spans="9:13" ht="12.75">
      <c r="I619" s="130"/>
      <c r="J619" s="130"/>
      <c r="K619" s="130"/>
      <c r="L619" s="130"/>
      <c r="M619" s="130"/>
    </row>
    <row r="620" spans="9:13" ht="12.75">
      <c r="I620" s="130"/>
      <c r="J620" s="130"/>
      <c r="K620" s="130"/>
      <c r="L620" s="130"/>
      <c r="M620" s="130"/>
    </row>
    <row r="621" spans="9:13" ht="12.75">
      <c r="I621" s="130"/>
      <c r="J621" s="130"/>
      <c r="K621" s="130"/>
      <c r="L621" s="130"/>
      <c r="M621" s="130"/>
    </row>
    <row r="622" spans="9:13" ht="12.75">
      <c r="I622" s="130"/>
      <c r="J622" s="130"/>
      <c r="K622" s="130"/>
      <c r="L622" s="130"/>
      <c r="M622" s="130"/>
    </row>
    <row r="623" spans="9:13" ht="12.75">
      <c r="I623" s="130"/>
      <c r="J623" s="130"/>
      <c r="K623" s="130"/>
      <c r="L623" s="130"/>
      <c r="M623" s="130"/>
    </row>
    <row r="624" spans="9:13" ht="12.75">
      <c r="I624" s="130"/>
      <c r="J624" s="130"/>
      <c r="K624" s="130"/>
      <c r="L624" s="130"/>
      <c r="M624" s="130"/>
    </row>
    <row r="625" spans="9:13" ht="12.75">
      <c r="I625" s="130"/>
      <c r="J625" s="130"/>
      <c r="K625" s="130"/>
      <c r="L625" s="130"/>
      <c r="M625" s="130"/>
    </row>
    <row r="626" spans="9:13" ht="12.75">
      <c r="I626" s="130"/>
      <c r="J626" s="130"/>
      <c r="K626" s="130"/>
      <c r="L626" s="130"/>
      <c r="M626" s="130"/>
    </row>
    <row r="627" spans="9:13" ht="12.75">
      <c r="I627" s="130"/>
      <c r="J627" s="130"/>
      <c r="K627" s="130"/>
      <c r="L627" s="130"/>
      <c r="M627" s="130"/>
    </row>
    <row r="628" spans="9:13" ht="12.75">
      <c r="I628" s="130"/>
      <c r="J628" s="130"/>
      <c r="K628" s="130"/>
      <c r="L628" s="130"/>
      <c r="M628" s="130"/>
    </row>
    <row r="629" spans="9:13" ht="12.75">
      <c r="I629" s="130"/>
      <c r="J629" s="130"/>
      <c r="K629" s="130"/>
      <c r="L629" s="130"/>
      <c r="M629" s="130"/>
    </row>
    <row r="630" spans="9:13" ht="12.75">
      <c r="I630" s="130"/>
      <c r="J630" s="130"/>
      <c r="K630" s="130"/>
      <c r="L630" s="130"/>
      <c r="M630" s="130"/>
    </row>
    <row r="631" spans="9:13" ht="12.75">
      <c r="I631" s="130"/>
      <c r="J631" s="130"/>
      <c r="K631" s="130"/>
      <c r="L631" s="130"/>
      <c r="M631" s="130"/>
    </row>
    <row r="632" spans="9:13" ht="12.75">
      <c r="I632" s="130"/>
      <c r="J632" s="130"/>
      <c r="K632" s="130"/>
      <c r="L632" s="130"/>
      <c r="M632" s="130"/>
    </row>
    <row r="633" spans="9:13" ht="12.75">
      <c r="I633" s="130"/>
      <c r="J633" s="130"/>
      <c r="K633" s="130"/>
      <c r="L633" s="130"/>
      <c r="M633" s="130"/>
    </row>
    <row r="634" spans="9:13" ht="12.75">
      <c r="I634" s="130"/>
      <c r="J634" s="130"/>
      <c r="K634" s="130"/>
      <c r="L634" s="130"/>
      <c r="M634" s="130"/>
    </row>
    <row r="635" spans="9:13" ht="12.75">
      <c r="I635" s="130"/>
      <c r="J635" s="130"/>
      <c r="K635" s="130"/>
      <c r="L635" s="130"/>
      <c r="M635" s="130"/>
    </row>
    <row r="636" spans="9:13" ht="12.75">
      <c r="I636" s="130"/>
      <c r="J636" s="130"/>
      <c r="K636" s="130"/>
      <c r="L636" s="130"/>
      <c r="M636" s="130"/>
    </row>
    <row r="637" spans="9:13" ht="12.75">
      <c r="I637" s="130"/>
      <c r="J637" s="130"/>
      <c r="K637" s="130"/>
      <c r="L637" s="130"/>
      <c r="M637" s="130"/>
    </row>
    <row r="638" spans="9:13" ht="12.75">
      <c r="I638" s="130"/>
      <c r="J638" s="130"/>
      <c r="K638" s="130"/>
      <c r="L638" s="130"/>
      <c r="M638" s="130"/>
    </row>
    <row r="639" spans="9:13" ht="12.75">
      <c r="I639" s="130"/>
      <c r="J639" s="130"/>
      <c r="K639" s="130"/>
      <c r="L639" s="130"/>
      <c r="M639" s="130"/>
    </row>
    <row r="640" spans="9:13" ht="12.75">
      <c r="I640" s="130"/>
      <c r="J640" s="130"/>
      <c r="K640" s="130"/>
      <c r="L640" s="130"/>
      <c r="M640" s="130"/>
    </row>
    <row r="641" spans="9:13" ht="12.75">
      <c r="I641" s="130"/>
      <c r="J641" s="130"/>
      <c r="K641" s="130"/>
      <c r="L641" s="130"/>
      <c r="M641" s="130"/>
    </row>
    <row r="642" spans="9:13" ht="12.75">
      <c r="I642" s="130"/>
      <c r="J642" s="130"/>
      <c r="K642" s="130"/>
      <c r="L642" s="130"/>
      <c r="M642" s="130"/>
    </row>
    <row r="643" spans="9:13" ht="12.75">
      <c r="I643" s="130"/>
      <c r="J643" s="130"/>
      <c r="K643" s="130"/>
      <c r="L643" s="130"/>
      <c r="M643" s="130"/>
    </row>
    <row r="644" spans="9:13" ht="12.75">
      <c r="I644" s="130"/>
      <c r="J644" s="130"/>
      <c r="K644" s="130"/>
      <c r="L644" s="130"/>
      <c r="M644" s="130"/>
    </row>
    <row r="645" spans="9:13" ht="12.75">
      <c r="I645" s="130"/>
      <c r="J645" s="130"/>
      <c r="K645" s="130"/>
      <c r="L645" s="130"/>
      <c r="M645" s="130"/>
    </row>
    <row r="646" spans="9:13" ht="12.75">
      <c r="I646" s="130"/>
      <c r="J646" s="130"/>
      <c r="K646" s="130"/>
      <c r="L646" s="130"/>
      <c r="M646" s="130"/>
    </row>
    <row r="647" spans="9:13" ht="12.75">
      <c r="I647" s="130"/>
      <c r="J647" s="130"/>
      <c r="K647" s="130"/>
      <c r="L647" s="130"/>
      <c r="M647" s="130"/>
    </row>
    <row r="648" spans="9:13" ht="12.75">
      <c r="I648" s="130"/>
      <c r="J648" s="130"/>
      <c r="K648" s="130"/>
      <c r="L648" s="130"/>
      <c r="M648" s="130"/>
    </row>
    <row r="649" spans="9:13" ht="12.75">
      <c r="I649" s="130"/>
      <c r="J649" s="130"/>
      <c r="K649" s="130"/>
      <c r="L649" s="130"/>
      <c r="M649" s="130"/>
    </row>
    <row r="650" spans="9:13" ht="12.75">
      <c r="I650" s="130"/>
      <c r="J650" s="130"/>
      <c r="K650" s="130"/>
      <c r="L650" s="130"/>
      <c r="M650" s="130"/>
    </row>
    <row r="651" spans="9:13" ht="12.75">
      <c r="I651" s="130"/>
      <c r="J651" s="130"/>
      <c r="K651" s="130"/>
      <c r="L651" s="130"/>
      <c r="M651" s="130"/>
    </row>
    <row r="652" spans="9:13" ht="12.75">
      <c r="I652" s="130"/>
      <c r="J652" s="130"/>
      <c r="K652" s="130"/>
      <c r="L652" s="130"/>
      <c r="M652" s="130"/>
    </row>
    <row r="653" spans="9:13" ht="12.75">
      <c r="I653" s="130"/>
      <c r="J653" s="130"/>
      <c r="K653" s="130"/>
      <c r="L653" s="130"/>
      <c r="M653" s="130"/>
    </row>
    <row r="654" spans="9:13" ht="12.75">
      <c r="I654" s="130"/>
      <c r="J654" s="130"/>
      <c r="K654" s="130"/>
      <c r="L654" s="130"/>
      <c r="M654" s="130"/>
    </row>
    <row r="655" spans="9:13" ht="12.75">
      <c r="I655" s="130"/>
      <c r="J655" s="130"/>
      <c r="K655" s="130"/>
      <c r="L655" s="130"/>
      <c r="M655" s="130"/>
    </row>
    <row r="656" spans="9:13" ht="12.75">
      <c r="I656" s="130"/>
      <c r="J656" s="130"/>
      <c r="K656" s="130"/>
      <c r="L656" s="130"/>
      <c r="M656" s="130"/>
    </row>
    <row r="657" spans="9:13" ht="12.75">
      <c r="I657" s="130"/>
      <c r="J657" s="130"/>
      <c r="K657" s="130"/>
      <c r="L657" s="130"/>
      <c r="M657" s="130"/>
    </row>
    <row r="658" spans="9:13" ht="12.75">
      <c r="I658" s="130"/>
      <c r="J658" s="130"/>
      <c r="K658" s="130"/>
      <c r="L658" s="130"/>
      <c r="M658" s="130"/>
    </row>
    <row r="659" spans="9:13" ht="12.75">
      <c r="I659" s="130"/>
      <c r="J659" s="130"/>
      <c r="K659" s="130"/>
      <c r="L659" s="130"/>
      <c r="M659" s="130"/>
    </row>
    <row r="660" spans="9:13" ht="12.75">
      <c r="I660" s="130"/>
      <c r="J660" s="130"/>
      <c r="K660" s="130"/>
      <c r="L660" s="130"/>
      <c r="M660" s="130"/>
    </row>
    <row r="661" spans="9:13" ht="12.75">
      <c r="I661" s="130"/>
      <c r="J661" s="130"/>
      <c r="K661" s="130"/>
      <c r="L661" s="130"/>
      <c r="M661" s="130"/>
    </row>
    <row r="662" spans="9:13" ht="12.75">
      <c r="I662" s="130"/>
      <c r="J662" s="130"/>
      <c r="K662" s="130"/>
      <c r="L662" s="130"/>
      <c r="M662" s="130"/>
    </row>
    <row r="663" spans="9:13" ht="12.75">
      <c r="I663" s="130"/>
      <c r="J663" s="130"/>
      <c r="K663" s="130"/>
      <c r="L663" s="130"/>
      <c r="M663" s="130"/>
    </row>
    <row r="664" spans="9:13" ht="12.75">
      <c r="I664" s="130"/>
      <c r="J664" s="130"/>
      <c r="K664" s="130"/>
      <c r="L664" s="130"/>
      <c r="M664" s="130"/>
    </row>
    <row r="665" spans="9:13" ht="12.75">
      <c r="I665" s="130"/>
      <c r="J665" s="130"/>
      <c r="K665" s="130"/>
      <c r="L665" s="130"/>
      <c r="M665" s="130"/>
    </row>
    <row r="666" spans="9:13" ht="12.75">
      <c r="I666" s="130"/>
      <c r="J666" s="130"/>
      <c r="K666" s="130"/>
      <c r="L666" s="130"/>
      <c r="M666" s="130"/>
    </row>
    <row r="667" spans="9:13" ht="12.75">
      <c r="I667" s="130"/>
      <c r="J667" s="130"/>
      <c r="K667" s="130"/>
      <c r="L667" s="130"/>
      <c r="M667" s="130"/>
    </row>
    <row r="668" spans="9:13" ht="12.75">
      <c r="I668" s="130"/>
      <c r="J668" s="130"/>
      <c r="K668" s="130"/>
      <c r="L668" s="130"/>
      <c r="M668" s="130"/>
    </row>
    <row r="669" spans="9:13" ht="12.75">
      <c r="I669" s="130"/>
      <c r="J669" s="130"/>
      <c r="K669" s="130"/>
      <c r="L669" s="130"/>
      <c r="M669" s="130"/>
    </row>
    <row r="670" spans="9:13" ht="12.75">
      <c r="I670" s="130"/>
      <c r="J670" s="130"/>
      <c r="K670" s="130"/>
      <c r="L670" s="130"/>
      <c r="M670" s="130"/>
    </row>
    <row r="671" spans="9:13" ht="12.75">
      <c r="I671" s="130"/>
      <c r="J671" s="130"/>
      <c r="K671" s="130"/>
      <c r="L671" s="130"/>
      <c r="M671" s="130"/>
    </row>
    <row r="672" spans="9:13" ht="12.75">
      <c r="I672" s="130"/>
      <c r="J672" s="130"/>
      <c r="K672" s="130"/>
      <c r="L672" s="130"/>
      <c r="M672" s="130"/>
    </row>
    <row r="673" spans="9:13" ht="12.75">
      <c r="I673" s="130"/>
      <c r="J673" s="130"/>
      <c r="K673" s="130"/>
      <c r="L673" s="130"/>
      <c r="M673" s="130"/>
    </row>
    <row r="674" spans="9:13" ht="12.75">
      <c r="I674" s="130"/>
      <c r="J674" s="130"/>
      <c r="K674" s="130"/>
      <c r="L674" s="130"/>
      <c r="M674" s="130"/>
    </row>
    <row r="675" spans="9:13" ht="12.75">
      <c r="I675" s="130"/>
      <c r="J675" s="130"/>
      <c r="K675" s="130"/>
      <c r="L675" s="130"/>
      <c r="M675" s="130"/>
    </row>
    <row r="676" spans="9:13" ht="12.75">
      <c r="I676" s="130"/>
      <c r="J676" s="130"/>
      <c r="K676" s="130"/>
      <c r="L676" s="130"/>
      <c r="M676" s="130"/>
    </row>
    <row r="677" spans="9:13" ht="12.75">
      <c r="I677" s="130"/>
      <c r="J677" s="130"/>
      <c r="K677" s="130"/>
      <c r="L677" s="130"/>
      <c r="M677" s="130"/>
    </row>
    <row r="678" spans="9:13" ht="12.75">
      <c r="I678" s="130"/>
      <c r="J678" s="130"/>
      <c r="K678" s="130"/>
      <c r="L678" s="130"/>
      <c r="M678" s="130"/>
    </row>
    <row r="679" spans="9:13" ht="12.75">
      <c r="I679" s="130"/>
      <c r="J679" s="130"/>
      <c r="K679" s="130"/>
      <c r="L679" s="130"/>
      <c r="M679" s="130"/>
    </row>
    <row r="680" spans="9:13" ht="12.75">
      <c r="I680" s="130"/>
      <c r="J680" s="130"/>
      <c r="K680" s="130"/>
      <c r="L680" s="130"/>
      <c r="M680" s="130"/>
    </row>
    <row r="681" spans="9:13" ht="12.75">
      <c r="I681" s="130"/>
      <c r="J681" s="130"/>
      <c r="K681" s="130"/>
      <c r="L681" s="130"/>
      <c r="M681" s="130"/>
    </row>
    <row r="682" spans="9:13" ht="12.75">
      <c r="I682" s="130"/>
      <c r="J682" s="130"/>
      <c r="K682" s="130"/>
      <c r="L682" s="130"/>
      <c r="M682" s="130"/>
    </row>
    <row r="683" spans="9:13" ht="12.75">
      <c r="I683" s="130"/>
      <c r="J683" s="130"/>
      <c r="K683" s="130"/>
      <c r="L683" s="130"/>
      <c r="M683" s="130"/>
    </row>
    <row r="684" spans="9:13" ht="12.75">
      <c r="I684" s="130"/>
      <c r="J684" s="130"/>
      <c r="K684" s="130"/>
      <c r="L684" s="130"/>
      <c r="M684" s="130"/>
    </row>
    <row r="685" spans="9:13" ht="12.75">
      <c r="I685" s="130"/>
      <c r="J685" s="130"/>
      <c r="K685" s="130"/>
      <c r="L685" s="130"/>
      <c r="M685" s="130"/>
    </row>
    <row r="686" spans="9:13" ht="12.75">
      <c r="I686" s="130"/>
      <c r="J686" s="130"/>
      <c r="K686" s="130"/>
      <c r="L686" s="130"/>
      <c r="M686" s="130"/>
    </row>
    <row r="687" spans="9:13" ht="12.75">
      <c r="I687" s="130"/>
      <c r="J687" s="130"/>
      <c r="K687" s="130"/>
      <c r="L687" s="130"/>
      <c r="M687" s="130"/>
    </row>
    <row r="688" spans="9:13" ht="12.75">
      <c r="I688" s="130"/>
      <c r="J688" s="130"/>
      <c r="K688" s="130"/>
      <c r="L688" s="130"/>
      <c r="M688" s="130"/>
    </row>
    <row r="689" spans="9:13" ht="12.75">
      <c r="I689" s="130"/>
      <c r="J689" s="130"/>
      <c r="K689" s="130"/>
      <c r="L689" s="130"/>
      <c r="M689" s="130"/>
    </row>
    <row r="690" spans="9:13" ht="12.75">
      <c r="I690" s="130"/>
      <c r="J690" s="130"/>
      <c r="K690" s="130"/>
      <c r="L690" s="130"/>
      <c r="M690" s="130"/>
    </row>
    <row r="691" spans="9:13" ht="12.75">
      <c r="I691" s="130"/>
      <c r="J691" s="130"/>
      <c r="K691" s="130"/>
      <c r="L691" s="130"/>
      <c r="M691" s="130"/>
    </row>
    <row r="692" spans="9:13" ht="12.75">
      <c r="I692" s="130"/>
      <c r="J692" s="130"/>
      <c r="K692" s="130"/>
      <c r="L692" s="130"/>
      <c r="M692" s="130"/>
    </row>
    <row r="693" spans="9:13" ht="12.75">
      <c r="I693" s="130"/>
      <c r="J693" s="130"/>
      <c r="K693" s="130"/>
      <c r="L693" s="130"/>
      <c r="M693" s="130"/>
    </row>
    <row r="694" spans="9:13" ht="12.75">
      <c r="I694" s="130"/>
      <c r="J694" s="130"/>
      <c r="K694" s="130"/>
      <c r="L694" s="130"/>
      <c r="M694" s="130"/>
    </row>
    <row r="695" spans="9:13" ht="12.75">
      <c r="I695" s="130"/>
      <c r="J695" s="130"/>
      <c r="K695" s="130"/>
      <c r="L695" s="130"/>
      <c r="M695" s="130"/>
    </row>
    <row r="696" spans="9:13" ht="12.75">
      <c r="I696" s="130"/>
      <c r="J696" s="130"/>
      <c r="K696" s="130"/>
      <c r="L696" s="130"/>
      <c r="M696" s="130"/>
    </row>
    <row r="697" spans="9:13" ht="12.75">
      <c r="I697" s="130"/>
      <c r="J697" s="130"/>
      <c r="K697" s="130"/>
      <c r="L697" s="130"/>
      <c r="M697" s="130"/>
    </row>
    <row r="698" spans="9:13" ht="12.75">
      <c r="I698" s="130"/>
      <c r="J698" s="130"/>
      <c r="K698" s="130"/>
      <c r="L698" s="130"/>
      <c r="M698" s="130"/>
    </row>
    <row r="699" spans="9:13" ht="12.75">
      <c r="I699" s="130"/>
      <c r="J699" s="130"/>
      <c r="K699" s="130"/>
      <c r="L699" s="130"/>
      <c r="M699" s="130"/>
    </row>
    <row r="700" spans="9:13" ht="12.75">
      <c r="I700" s="130"/>
      <c r="J700" s="130"/>
      <c r="K700" s="130"/>
      <c r="L700" s="130"/>
      <c r="M700" s="130"/>
    </row>
    <row r="701" spans="9:13" ht="12.75">
      <c r="I701" s="130"/>
      <c r="J701" s="130"/>
      <c r="K701" s="130"/>
      <c r="L701" s="130"/>
      <c r="M701" s="130"/>
    </row>
    <row r="702" spans="9:13" ht="12.75">
      <c r="I702" s="130"/>
      <c r="J702" s="130"/>
      <c r="K702" s="130"/>
      <c r="L702" s="130"/>
      <c r="M702" s="130"/>
    </row>
    <row r="703" spans="9:13" ht="12.75">
      <c r="I703" s="130"/>
      <c r="J703" s="130"/>
      <c r="K703" s="130"/>
      <c r="L703" s="130"/>
      <c r="M703" s="130"/>
    </row>
    <row r="704" spans="9:13" ht="12.75">
      <c r="I704" s="130"/>
      <c r="J704" s="130"/>
      <c r="K704" s="130"/>
      <c r="L704" s="130"/>
      <c r="M704" s="130"/>
    </row>
    <row r="705" spans="9:13" ht="12.75">
      <c r="I705" s="130"/>
      <c r="J705" s="130"/>
      <c r="K705" s="130"/>
      <c r="L705" s="130"/>
      <c r="M705" s="130"/>
    </row>
    <row r="706" spans="9:13" ht="12.75">
      <c r="I706" s="130"/>
      <c r="J706" s="130"/>
      <c r="K706" s="130"/>
      <c r="L706" s="130"/>
      <c r="M706" s="130"/>
    </row>
    <row r="707" spans="9:13" ht="12.75">
      <c r="I707" s="130"/>
      <c r="J707" s="130"/>
      <c r="K707" s="130"/>
      <c r="L707" s="130"/>
      <c r="M707" s="130"/>
    </row>
    <row r="708" spans="9:13" ht="12.75">
      <c r="I708" s="130"/>
      <c r="J708" s="130"/>
      <c r="K708" s="130"/>
      <c r="L708" s="130"/>
      <c r="M708" s="130"/>
    </row>
    <row r="709" spans="9:13" ht="12.75">
      <c r="I709" s="130"/>
      <c r="J709" s="130"/>
      <c r="K709" s="130"/>
      <c r="L709" s="130"/>
      <c r="M709" s="130"/>
    </row>
    <row r="710" spans="9:13" ht="12.75">
      <c r="I710" s="130"/>
      <c r="J710" s="130"/>
      <c r="K710" s="130"/>
      <c r="L710" s="130"/>
      <c r="M710" s="130"/>
    </row>
    <row r="711" spans="9:13" ht="12.75">
      <c r="I711" s="130"/>
      <c r="J711" s="130"/>
      <c r="K711" s="130"/>
      <c r="L711" s="130"/>
      <c r="M711" s="130"/>
    </row>
    <row r="712" spans="9:13" ht="12.75">
      <c r="I712" s="130"/>
      <c r="J712" s="130"/>
      <c r="K712" s="130"/>
      <c r="L712" s="130"/>
      <c r="M712" s="130"/>
    </row>
    <row r="713" spans="9:13" ht="12.75">
      <c r="I713" s="130"/>
      <c r="J713" s="130"/>
      <c r="K713" s="130"/>
      <c r="L713" s="130"/>
      <c r="M713" s="130"/>
    </row>
    <row r="714" spans="9:13" ht="12.75">
      <c r="I714" s="130"/>
      <c r="J714" s="130"/>
      <c r="K714" s="130"/>
      <c r="L714" s="130"/>
      <c r="M714" s="130"/>
    </row>
    <row r="715" spans="9:13" ht="12.75">
      <c r="I715" s="130"/>
      <c r="J715" s="130"/>
      <c r="K715" s="130"/>
      <c r="L715" s="130"/>
      <c r="M715" s="130"/>
    </row>
    <row r="716" spans="9:13" ht="12.75">
      <c r="I716" s="130"/>
      <c r="J716" s="130"/>
      <c r="K716" s="130"/>
      <c r="L716" s="130"/>
      <c r="M716" s="130"/>
    </row>
    <row r="717" spans="9:13" ht="12.75">
      <c r="I717" s="130"/>
      <c r="J717" s="130"/>
      <c r="K717" s="130"/>
      <c r="L717" s="130"/>
      <c r="M717" s="130"/>
    </row>
    <row r="718" spans="9:13" ht="12.75">
      <c r="I718" s="130"/>
      <c r="J718" s="130"/>
      <c r="K718" s="130"/>
      <c r="L718" s="130"/>
      <c r="M718" s="130"/>
    </row>
    <row r="719" spans="9:13" ht="12.75">
      <c r="I719" s="130"/>
      <c r="J719" s="130"/>
      <c r="K719" s="130"/>
      <c r="L719" s="130"/>
      <c r="M719" s="130"/>
    </row>
    <row r="720" spans="9:13" ht="12.75">
      <c r="I720" s="130"/>
      <c r="J720" s="130"/>
      <c r="K720" s="130"/>
      <c r="L720" s="130"/>
      <c r="M720" s="130"/>
    </row>
    <row r="721" spans="9:13" ht="12.75">
      <c r="I721" s="130"/>
      <c r="J721" s="130"/>
      <c r="K721" s="130"/>
      <c r="L721" s="130"/>
      <c r="M721" s="130"/>
    </row>
    <row r="722" spans="9:13" ht="12.75">
      <c r="I722" s="130"/>
      <c r="J722" s="130"/>
      <c r="K722" s="130"/>
      <c r="L722" s="130"/>
      <c r="M722" s="130"/>
    </row>
    <row r="723" spans="9:13" ht="12.75">
      <c r="I723" s="130"/>
      <c r="J723" s="130"/>
      <c r="K723" s="130"/>
      <c r="L723" s="130"/>
      <c r="M723" s="130"/>
    </row>
    <row r="724" spans="9:13" ht="12.75">
      <c r="I724" s="130"/>
      <c r="J724" s="130"/>
      <c r="K724" s="130"/>
      <c r="L724" s="130"/>
      <c r="M724" s="130"/>
    </row>
    <row r="725" spans="9:13" ht="12.75">
      <c r="I725" s="130"/>
      <c r="J725" s="130"/>
      <c r="K725" s="130"/>
      <c r="L725" s="130"/>
      <c r="M725" s="130"/>
    </row>
    <row r="726" spans="9:13" ht="12.75">
      <c r="I726" s="130"/>
      <c r="J726" s="130"/>
      <c r="K726" s="130"/>
      <c r="L726" s="130"/>
      <c r="M726" s="130"/>
    </row>
    <row r="727" spans="9:13" ht="12.75">
      <c r="I727" s="130"/>
      <c r="J727" s="130"/>
      <c r="K727" s="130"/>
      <c r="L727" s="130"/>
      <c r="M727" s="130"/>
    </row>
    <row r="728" spans="9:13" ht="12.75">
      <c r="I728" s="130"/>
      <c r="J728" s="130"/>
      <c r="K728" s="130"/>
      <c r="L728" s="130"/>
      <c r="M728" s="130"/>
    </row>
    <row r="729" spans="9:13" ht="12.75">
      <c r="I729" s="130"/>
      <c r="J729" s="130"/>
      <c r="K729" s="130"/>
      <c r="L729" s="130"/>
      <c r="M729" s="130"/>
    </row>
    <row r="730" spans="9:13" ht="12.75">
      <c r="I730" s="130"/>
      <c r="J730" s="130"/>
      <c r="K730" s="130"/>
      <c r="L730" s="130"/>
      <c r="M730" s="130"/>
    </row>
    <row r="731" spans="9:13" ht="12.75">
      <c r="I731" s="130"/>
      <c r="J731" s="130"/>
      <c r="K731" s="130"/>
      <c r="L731" s="130"/>
      <c r="M731" s="130"/>
    </row>
    <row r="732" spans="9:13" ht="12.75">
      <c r="I732" s="130"/>
      <c r="J732" s="130"/>
      <c r="K732" s="130"/>
      <c r="L732" s="130"/>
      <c r="M732" s="130"/>
    </row>
    <row r="733" spans="9:13" ht="12.75">
      <c r="I733" s="130"/>
      <c r="J733" s="130"/>
      <c r="K733" s="130"/>
      <c r="L733" s="130"/>
      <c r="M733" s="130"/>
    </row>
    <row r="734" spans="9:13" ht="12.75">
      <c r="I734" s="130"/>
      <c r="J734" s="130"/>
      <c r="K734" s="130"/>
      <c r="L734" s="130"/>
      <c r="M734" s="130"/>
    </row>
    <row r="735" spans="9:13" ht="12.75">
      <c r="I735" s="130"/>
      <c r="J735" s="130"/>
      <c r="K735" s="130"/>
      <c r="L735" s="130"/>
      <c r="M735" s="130"/>
    </row>
    <row r="736" spans="9:13" ht="12.75">
      <c r="I736" s="130"/>
      <c r="J736" s="130"/>
      <c r="K736" s="130"/>
      <c r="L736" s="130"/>
      <c r="M736" s="130"/>
    </row>
    <row r="737" spans="9:13" ht="12.75">
      <c r="I737" s="130"/>
      <c r="J737" s="130"/>
      <c r="K737" s="130"/>
      <c r="L737" s="130"/>
      <c r="M737" s="130"/>
    </row>
    <row r="738" spans="9:13" ht="12.75">
      <c r="I738" s="130"/>
      <c r="J738" s="130"/>
      <c r="K738" s="130"/>
      <c r="L738" s="130"/>
      <c r="M738" s="130"/>
    </row>
    <row r="739" spans="9:13" ht="12.75">
      <c r="I739" s="130"/>
      <c r="J739" s="130"/>
      <c r="K739" s="130"/>
      <c r="L739" s="130"/>
      <c r="M739" s="130"/>
    </row>
    <row r="740" spans="9:13" ht="12.75">
      <c r="I740" s="130"/>
      <c r="J740" s="130"/>
      <c r="K740" s="130"/>
      <c r="L740" s="130"/>
      <c r="M740" s="130"/>
    </row>
    <row r="741" spans="9:13" ht="12.75">
      <c r="I741" s="130"/>
      <c r="J741" s="130"/>
      <c r="K741" s="130"/>
      <c r="L741" s="130"/>
      <c r="M741" s="130"/>
    </row>
    <row r="742" spans="9:13" ht="12.75">
      <c r="I742" s="130"/>
      <c r="J742" s="130"/>
      <c r="K742" s="130"/>
      <c r="L742" s="130"/>
      <c r="M742" s="130"/>
    </row>
    <row r="743" spans="9:13" ht="12.75">
      <c r="I743" s="130"/>
      <c r="J743" s="130"/>
      <c r="K743" s="130"/>
      <c r="L743" s="130"/>
      <c r="M743" s="130"/>
    </row>
    <row r="744" spans="9:13" ht="12.75">
      <c r="I744" s="130"/>
      <c r="J744" s="130"/>
      <c r="K744" s="130"/>
      <c r="L744" s="130"/>
      <c r="M744" s="130"/>
    </row>
    <row r="745" spans="9:13" ht="12.75">
      <c r="I745" s="130"/>
      <c r="J745" s="130"/>
      <c r="K745" s="130"/>
      <c r="L745" s="130"/>
      <c r="M745" s="130"/>
    </row>
    <row r="746" spans="9:13" ht="12.75">
      <c r="I746" s="130"/>
      <c r="J746" s="130"/>
      <c r="K746" s="130"/>
      <c r="L746" s="130"/>
      <c r="M746" s="130"/>
    </row>
    <row r="747" spans="9:13" ht="12.75">
      <c r="I747" s="130"/>
      <c r="J747" s="130"/>
      <c r="K747" s="130"/>
      <c r="L747" s="130"/>
      <c r="M747" s="130"/>
    </row>
    <row r="748" spans="9:13" ht="12.75">
      <c r="I748" s="130"/>
      <c r="J748" s="130"/>
      <c r="K748" s="130"/>
      <c r="L748" s="130"/>
      <c r="M748" s="130"/>
    </row>
    <row r="749" spans="9:13" ht="12.75">
      <c r="I749" s="130"/>
      <c r="J749" s="130"/>
      <c r="K749" s="130"/>
      <c r="L749" s="130"/>
      <c r="M749" s="130"/>
    </row>
    <row r="750" spans="9:13" ht="12.75">
      <c r="I750" s="130"/>
      <c r="J750" s="130"/>
      <c r="K750" s="130"/>
      <c r="L750" s="130"/>
      <c r="M750" s="130"/>
    </row>
    <row r="751" spans="9:13" ht="12.75">
      <c r="I751" s="130"/>
      <c r="J751" s="130"/>
      <c r="K751" s="130"/>
      <c r="L751" s="130"/>
      <c r="M751" s="130"/>
    </row>
    <row r="752" spans="9:13" ht="12.75">
      <c r="I752" s="130"/>
      <c r="J752" s="130"/>
      <c r="K752" s="130"/>
      <c r="L752" s="130"/>
      <c r="M752" s="130"/>
    </row>
    <row r="753" spans="9:13" ht="12.75">
      <c r="I753" s="130"/>
      <c r="J753" s="130"/>
      <c r="K753" s="130"/>
      <c r="L753" s="130"/>
      <c r="M753" s="130"/>
    </row>
    <row r="754" spans="9:13" ht="12.75">
      <c r="I754" s="130"/>
      <c r="J754" s="130"/>
      <c r="K754" s="130"/>
      <c r="L754" s="130"/>
      <c r="M754" s="130"/>
    </row>
    <row r="755" spans="9:13" ht="12.75">
      <c r="I755" s="130"/>
      <c r="J755" s="130"/>
      <c r="K755" s="130"/>
      <c r="L755" s="130"/>
      <c r="M755" s="130"/>
    </row>
    <row r="756" spans="9:13" ht="12.75">
      <c r="I756" s="130"/>
      <c r="J756" s="130"/>
      <c r="K756" s="130"/>
      <c r="L756" s="130"/>
      <c r="M756" s="130"/>
    </row>
    <row r="757" spans="9:13" ht="12.75">
      <c r="I757" s="130"/>
      <c r="J757" s="130"/>
      <c r="K757" s="130"/>
      <c r="L757" s="130"/>
      <c r="M757" s="130"/>
    </row>
    <row r="758" spans="9:13" ht="12.75">
      <c r="I758" s="130"/>
      <c r="J758" s="130"/>
      <c r="K758" s="130"/>
      <c r="L758" s="130"/>
      <c r="M758" s="130"/>
    </row>
    <row r="759" spans="9:13" ht="12.75">
      <c r="I759" s="130"/>
      <c r="J759" s="130"/>
      <c r="K759" s="130"/>
      <c r="L759" s="130"/>
      <c r="M759" s="130"/>
    </row>
    <row r="760" spans="9:13" ht="12.75">
      <c r="I760" s="130"/>
      <c r="J760" s="130"/>
      <c r="K760" s="130"/>
      <c r="L760" s="130"/>
      <c r="M760" s="130"/>
    </row>
    <row r="761" spans="9:13" ht="12.75">
      <c r="I761" s="130"/>
      <c r="J761" s="130"/>
      <c r="K761" s="130"/>
      <c r="L761" s="130"/>
      <c r="M761" s="130"/>
    </row>
    <row r="762" spans="9:13" ht="12.75">
      <c r="I762" s="130"/>
      <c r="J762" s="130"/>
      <c r="K762" s="130"/>
      <c r="L762" s="130"/>
      <c r="M762" s="130"/>
    </row>
    <row r="763" spans="9:13" ht="12.75">
      <c r="I763" s="130"/>
      <c r="J763" s="130"/>
      <c r="K763" s="130"/>
      <c r="L763" s="130"/>
      <c r="M763" s="130"/>
    </row>
    <row r="764" spans="9:13" ht="12.75">
      <c r="I764" s="130"/>
      <c r="J764" s="130"/>
      <c r="K764" s="130"/>
      <c r="L764" s="130"/>
      <c r="M764" s="130"/>
    </row>
    <row r="765" spans="9:13" ht="12.75">
      <c r="I765" s="130"/>
      <c r="J765" s="130"/>
      <c r="K765" s="130"/>
      <c r="L765" s="130"/>
      <c r="M765" s="130"/>
    </row>
    <row r="766" spans="9:13" ht="12.75">
      <c r="I766" s="130"/>
      <c r="J766" s="130"/>
      <c r="K766" s="130"/>
      <c r="L766" s="130"/>
      <c r="M766" s="130"/>
    </row>
    <row r="767" spans="9:13" ht="12.75">
      <c r="I767" s="130"/>
      <c r="J767" s="130"/>
      <c r="K767" s="130"/>
      <c r="L767" s="130"/>
      <c r="M767" s="130"/>
    </row>
    <row r="768" spans="9:13" ht="12.75">
      <c r="I768" s="130"/>
      <c r="J768" s="130"/>
      <c r="K768" s="130"/>
      <c r="L768" s="130"/>
      <c r="M768" s="130"/>
    </row>
    <row r="769" spans="9:13" ht="12.75">
      <c r="I769" s="130"/>
      <c r="J769" s="130"/>
      <c r="K769" s="130"/>
      <c r="L769" s="130"/>
      <c r="M769" s="130"/>
    </row>
    <row r="770" spans="9:13" ht="12.75">
      <c r="I770" s="130"/>
      <c r="J770" s="130"/>
      <c r="K770" s="130"/>
      <c r="L770" s="130"/>
      <c r="M770" s="130"/>
    </row>
    <row r="771" spans="9:13" ht="12.75">
      <c r="I771" s="130"/>
      <c r="J771" s="130"/>
      <c r="K771" s="130"/>
      <c r="L771" s="130"/>
      <c r="M771" s="130"/>
    </row>
    <row r="772" spans="9:13" ht="12.75">
      <c r="I772" s="130"/>
      <c r="J772" s="130"/>
      <c r="K772" s="130"/>
      <c r="L772" s="130"/>
      <c r="M772" s="130"/>
    </row>
    <row r="773" spans="9:13" ht="12.75">
      <c r="I773" s="130"/>
      <c r="J773" s="130"/>
      <c r="K773" s="130"/>
      <c r="L773" s="130"/>
      <c r="M773" s="130"/>
    </row>
    <row r="774" spans="9:13" ht="12.75">
      <c r="I774" s="130"/>
      <c r="J774" s="130"/>
      <c r="K774" s="130"/>
      <c r="L774" s="130"/>
      <c r="M774" s="130"/>
    </row>
    <row r="775" spans="9:13" ht="12.75">
      <c r="I775" s="130"/>
      <c r="J775" s="130"/>
      <c r="K775" s="130"/>
      <c r="L775" s="130"/>
      <c r="M775" s="130"/>
    </row>
    <row r="776" spans="9:13" ht="12.75">
      <c r="I776" s="130"/>
      <c r="J776" s="130"/>
      <c r="K776" s="130"/>
      <c r="L776" s="130"/>
      <c r="M776" s="130"/>
    </row>
    <row r="777" spans="9:13" ht="12.75">
      <c r="I777" s="130"/>
      <c r="J777" s="130"/>
      <c r="K777" s="130"/>
      <c r="L777" s="130"/>
      <c r="M777" s="130"/>
    </row>
    <row r="778" spans="9:13" ht="12.75">
      <c r="I778" s="130"/>
      <c r="J778" s="130"/>
      <c r="K778" s="130"/>
      <c r="L778" s="130"/>
      <c r="M778" s="130"/>
    </row>
    <row r="779" spans="9:13" ht="12.75">
      <c r="I779" s="130"/>
      <c r="J779" s="130"/>
      <c r="K779" s="130"/>
      <c r="L779" s="130"/>
      <c r="M779" s="130"/>
    </row>
    <row r="780" spans="9:13" ht="12.75">
      <c r="I780" s="130"/>
      <c r="J780" s="130"/>
      <c r="K780" s="130"/>
      <c r="L780" s="130"/>
      <c r="M780" s="130"/>
    </row>
    <row r="781" spans="9:13" ht="12.75">
      <c r="I781" s="130"/>
      <c r="J781" s="130"/>
      <c r="K781" s="130"/>
      <c r="L781" s="130"/>
      <c r="M781" s="130"/>
    </row>
    <row r="782" spans="9:13" ht="12.75">
      <c r="I782" s="130"/>
      <c r="J782" s="130"/>
      <c r="K782" s="130"/>
      <c r="L782" s="130"/>
      <c r="M782" s="130"/>
    </row>
    <row r="783" spans="9:13" ht="12.75">
      <c r="I783" s="130"/>
      <c r="J783" s="130"/>
      <c r="K783" s="130"/>
      <c r="L783" s="130"/>
      <c r="M783" s="130"/>
    </row>
    <row r="784" spans="9:13" ht="12.75">
      <c r="I784" s="130"/>
      <c r="J784" s="130"/>
      <c r="K784" s="130"/>
      <c r="L784" s="130"/>
      <c r="M784" s="130"/>
    </row>
    <row r="785" spans="9:13" ht="12.75">
      <c r="I785" s="130"/>
      <c r="J785" s="130"/>
      <c r="K785" s="130"/>
      <c r="L785" s="130"/>
      <c r="M785" s="130"/>
    </row>
    <row r="786" spans="9:13" ht="12.75">
      <c r="I786" s="130"/>
      <c r="J786" s="130"/>
      <c r="K786" s="130"/>
      <c r="L786" s="130"/>
      <c r="M786" s="130"/>
    </row>
    <row r="787" spans="9:13" ht="12.75">
      <c r="I787" s="130"/>
      <c r="J787" s="130"/>
      <c r="K787" s="130"/>
      <c r="L787" s="130"/>
      <c r="M787" s="130"/>
    </row>
    <row r="788" spans="9:13" ht="12.75">
      <c r="I788" s="130"/>
      <c r="J788" s="130"/>
      <c r="K788" s="130"/>
      <c r="L788" s="130"/>
      <c r="M788" s="130"/>
    </row>
    <row r="789" spans="9:13" ht="12.75">
      <c r="I789" s="130"/>
      <c r="J789" s="130"/>
      <c r="K789" s="130"/>
      <c r="L789" s="130"/>
      <c r="M789" s="130"/>
    </row>
    <row r="790" spans="9:13" ht="12.75">
      <c r="I790" s="130"/>
      <c r="J790" s="130"/>
      <c r="K790" s="130"/>
      <c r="L790" s="130"/>
      <c r="M790" s="130"/>
    </row>
    <row r="791" spans="9:13" ht="12.75">
      <c r="I791" s="130"/>
      <c r="J791" s="130"/>
      <c r="K791" s="130"/>
      <c r="L791" s="130"/>
      <c r="M791" s="130"/>
    </row>
    <row r="792" spans="9:13" ht="12.75">
      <c r="I792" s="130"/>
      <c r="J792" s="130"/>
      <c r="K792" s="130"/>
      <c r="L792" s="130"/>
      <c r="M792" s="130"/>
    </row>
    <row r="793" spans="9:13" ht="12.75">
      <c r="I793" s="130"/>
      <c r="J793" s="130"/>
      <c r="K793" s="130"/>
      <c r="L793" s="130"/>
      <c r="M793" s="130"/>
    </row>
    <row r="794" spans="9:13" ht="12.75">
      <c r="I794" s="130"/>
      <c r="J794" s="130"/>
      <c r="K794" s="130"/>
      <c r="L794" s="130"/>
      <c r="M794" s="130"/>
    </row>
    <row r="795" spans="9:13" ht="12.75">
      <c r="I795" s="130"/>
      <c r="J795" s="130"/>
      <c r="K795" s="130"/>
      <c r="L795" s="130"/>
      <c r="M795" s="130"/>
    </row>
    <row r="796" spans="9:13" ht="12.75">
      <c r="I796" s="130"/>
      <c r="J796" s="130"/>
      <c r="K796" s="130"/>
      <c r="L796" s="130"/>
      <c r="M796" s="130"/>
    </row>
    <row r="797" spans="9:13" ht="12.75">
      <c r="I797" s="130"/>
      <c r="J797" s="130"/>
      <c r="K797" s="130"/>
      <c r="L797" s="130"/>
      <c r="M797" s="130"/>
    </row>
    <row r="798" spans="9:13" ht="12.75">
      <c r="I798" s="130"/>
      <c r="J798" s="130"/>
      <c r="K798" s="130"/>
      <c r="L798" s="130"/>
      <c r="M798" s="130"/>
    </row>
    <row r="799" spans="9:13" ht="12.75">
      <c r="I799" s="130"/>
      <c r="J799" s="130"/>
      <c r="K799" s="130"/>
      <c r="L799" s="130"/>
      <c r="M799" s="130"/>
    </row>
    <row r="800" spans="9:13" ht="12.75">
      <c r="I800" s="130"/>
      <c r="J800" s="130"/>
      <c r="K800" s="130"/>
      <c r="L800" s="130"/>
      <c r="M800" s="130"/>
    </row>
    <row r="801" spans="9:13" ht="12.75">
      <c r="I801" s="130"/>
      <c r="J801" s="130"/>
      <c r="K801" s="130"/>
      <c r="L801" s="130"/>
      <c r="M801" s="130"/>
    </row>
    <row r="802" spans="9:13" ht="12.75">
      <c r="I802" s="130"/>
      <c r="J802" s="130"/>
      <c r="K802" s="130"/>
      <c r="L802" s="130"/>
      <c r="M802" s="130"/>
    </row>
    <row r="803" spans="9:13" ht="12.75">
      <c r="I803" s="130"/>
      <c r="J803" s="130"/>
      <c r="K803" s="130"/>
      <c r="L803" s="130"/>
      <c r="M803" s="130"/>
    </row>
    <row r="804" spans="9:13" ht="12.75">
      <c r="I804" s="130"/>
      <c r="J804" s="130"/>
      <c r="K804" s="130"/>
      <c r="L804" s="130"/>
      <c r="M804" s="130"/>
    </row>
    <row r="805" spans="9:13" ht="12.75">
      <c r="I805" s="130"/>
      <c r="J805" s="130"/>
      <c r="K805" s="130"/>
      <c r="L805" s="130"/>
      <c r="M805" s="130"/>
    </row>
    <row r="806" spans="9:13" ht="12.75">
      <c r="I806" s="130"/>
      <c r="J806" s="130"/>
      <c r="K806" s="130"/>
      <c r="L806" s="130"/>
      <c r="M806" s="130"/>
    </row>
    <row r="807" spans="9:13" ht="12.75">
      <c r="I807" s="130"/>
      <c r="J807" s="130"/>
      <c r="K807" s="130"/>
      <c r="L807" s="130"/>
      <c r="M807" s="130"/>
    </row>
    <row r="808" spans="9:13" ht="12.75">
      <c r="I808" s="130"/>
      <c r="J808" s="130"/>
      <c r="K808" s="130"/>
      <c r="L808" s="130"/>
      <c r="M808" s="130"/>
    </row>
    <row r="809" spans="9:13" ht="12.75">
      <c r="I809" s="130"/>
      <c r="J809" s="130"/>
      <c r="K809" s="130"/>
      <c r="L809" s="130"/>
      <c r="M809" s="130"/>
    </row>
    <row r="810" spans="9:13" ht="12.75">
      <c r="I810" s="130"/>
      <c r="J810" s="130"/>
      <c r="K810" s="130"/>
      <c r="L810" s="130"/>
      <c r="M810" s="130"/>
    </row>
    <row r="811" spans="9:13" ht="12.75">
      <c r="I811" s="130"/>
      <c r="J811" s="130"/>
      <c r="K811" s="130"/>
      <c r="L811" s="130"/>
      <c r="M811" s="130"/>
    </row>
    <row r="812" spans="9:13" ht="12.75">
      <c r="I812" s="130"/>
      <c r="J812" s="130"/>
      <c r="K812" s="130"/>
      <c r="L812" s="130"/>
      <c r="M812" s="130"/>
    </row>
    <row r="813" spans="9:13" ht="12.75">
      <c r="I813" s="130"/>
      <c r="J813" s="130"/>
      <c r="K813" s="130"/>
      <c r="L813" s="130"/>
      <c r="M813" s="130"/>
    </row>
    <row r="814" spans="9:13" ht="12.75">
      <c r="I814" s="130"/>
      <c r="J814" s="130"/>
      <c r="K814" s="130"/>
      <c r="L814" s="130"/>
      <c r="M814" s="130"/>
    </row>
    <row r="815" spans="9:13" ht="12.75">
      <c r="I815" s="130"/>
      <c r="J815" s="130"/>
      <c r="K815" s="130"/>
      <c r="L815" s="130"/>
      <c r="M815" s="130"/>
    </row>
    <row r="816" spans="9:13" ht="12.75">
      <c r="I816" s="130"/>
      <c r="J816" s="130"/>
      <c r="K816" s="130"/>
      <c r="L816" s="130"/>
      <c r="M816" s="130"/>
    </row>
    <row r="817" spans="9:13" ht="12.75">
      <c r="I817" s="130"/>
      <c r="J817" s="130"/>
      <c r="K817" s="130"/>
      <c r="L817" s="130"/>
      <c r="M817" s="130"/>
    </row>
    <row r="818" spans="9:13" ht="12.75">
      <c r="I818" s="130"/>
      <c r="J818" s="130"/>
      <c r="K818" s="130"/>
      <c r="L818" s="130"/>
      <c r="M818" s="130"/>
    </row>
    <row r="819" spans="9:13" ht="12.75">
      <c r="I819" s="130"/>
      <c r="J819" s="130"/>
      <c r="K819" s="130"/>
      <c r="L819" s="130"/>
      <c r="M819" s="130"/>
    </row>
    <row r="820" spans="9:13" ht="12.75">
      <c r="I820" s="130"/>
      <c r="J820" s="130"/>
      <c r="K820" s="130"/>
      <c r="L820" s="130"/>
      <c r="M820" s="130"/>
    </row>
    <row r="821" spans="9:13" ht="12.75">
      <c r="I821" s="130"/>
      <c r="J821" s="130"/>
      <c r="K821" s="130"/>
      <c r="L821" s="130"/>
      <c r="M821" s="130"/>
    </row>
    <row r="822" spans="9:13" ht="12.75">
      <c r="I822" s="130"/>
      <c r="J822" s="130"/>
      <c r="K822" s="130"/>
      <c r="L822" s="130"/>
      <c r="M822" s="130"/>
    </row>
    <row r="823" spans="9:13" ht="12.75">
      <c r="I823" s="130"/>
      <c r="J823" s="130"/>
      <c r="K823" s="130"/>
      <c r="L823" s="130"/>
      <c r="M823" s="130"/>
    </row>
    <row r="824" spans="9:13" ht="12.75">
      <c r="I824" s="130"/>
      <c r="J824" s="130"/>
      <c r="K824" s="130"/>
      <c r="L824" s="130"/>
      <c r="M824" s="130"/>
    </row>
    <row r="825" spans="9:13" ht="12.75">
      <c r="I825" s="130"/>
      <c r="J825" s="130"/>
      <c r="K825" s="130"/>
      <c r="L825" s="130"/>
      <c r="M825" s="130"/>
    </row>
    <row r="826" spans="9:13" ht="12.75">
      <c r="I826" s="130"/>
      <c r="J826" s="130"/>
      <c r="K826" s="130"/>
      <c r="L826" s="130"/>
      <c r="M826" s="130"/>
    </row>
    <row r="827" spans="9:13" ht="12.75">
      <c r="I827" s="130"/>
      <c r="J827" s="130"/>
      <c r="K827" s="130"/>
      <c r="L827" s="130"/>
      <c r="M827" s="130"/>
    </row>
    <row r="828" spans="9:13" ht="12.75">
      <c r="I828" s="130"/>
      <c r="J828" s="130"/>
      <c r="K828" s="130"/>
      <c r="L828" s="130"/>
      <c r="M828" s="130"/>
    </row>
    <row r="829" spans="9:13" ht="12.75">
      <c r="I829" s="130"/>
      <c r="J829" s="130"/>
      <c r="K829" s="130"/>
      <c r="L829" s="130"/>
      <c r="M829" s="130"/>
    </row>
    <row r="830" spans="9:13" ht="12.75">
      <c r="I830" s="130"/>
      <c r="J830" s="130"/>
      <c r="K830" s="130"/>
      <c r="L830" s="130"/>
      <c r="M830" s="130"/>
    </row>
    <row r="831" spans="9:13" ht="12.75">
      <c r="I831" s="130"/>
      <c r="J831" s="130"/>
      <c r="K831" s="130"/>
      <c r="L831" s="130"/>
      <c r="M831" s="130"/>
    </row>
    <row r="832" spans="9:13" ht="12.75">
      <c r="I832" s="130"/>
      <c r="J832" s="130"/>
      <c r="K832" s="130"/>
      <c r="L832" s="130"/>
      <c r="M832" s="130"/>
    </row>
    <row r="833" spans="9:13" ht="12.75">
      <c r="I833" s="130"/>
      <c r="J833" s="130"/>
      <c r="K833" s="130"/>
      <c r="L833" s="130"/>
      <c r="M833" s="130"/>
    </row>
    <row r="834" spans="9:13" ht="12.75">
      <c r="I834" s="130"/>
      <c r="J834" s="130"/>
      <c r="K834" s="130"/>
      <c r="L834" s="130"/>
      <c r="M834" s="130"/>
    </row>
    <row r="835" spans="9:13" ht="12.75">
      <c r="I835" s="130"/>
      <c r="J835" s="130"/>
      <c r="K835" s="130"/>
      <c r="L835" s="130"/>
      <c r="M835" s="130"/>
    </row>
    <row r="836" spans="9:13" ht="12.75">
      <c r="I836" s="130"/>
      <c r="J836" s="130"/>
      <c r="K836" s="130"/>
      <c r="L836" s="130"/>
      <c r="M836" s="130"/>
    </row>
    <row r="837" spans="9:13" ht="12.75">
      <c r="I837" s="130"/>
      <c r="J837" s="130"/>
      <c r="K837" s="130"/>
      <c r="L837" s="130"/>
      <c r="M837" s="130"/>
    </row>
    <row r="838" spans="9:13" ht="12.75">
      <c r="I838" s="130"/>
      <c r="J838" s="130"/>
      <c r="K838" s="130"/>
      <c r="L838" s="130"/>
      <c r="M838" s="130"/>
    </row>
    <row r="839" spans="9:13" ht="12.75">
      <c r="I839" s="130"/>
      <c r="J839" s="130"/>
      <c r="K839" s="130"/>
      <c r="L839" s="130"/>
      <c r="M839" s="130"/>
    </row>
    <row r="840" spans="9:13" ht="12.75">
      <c r="I840" s="130"/>
      <c r="J840" s="130"/>
      <c r="K840" s="130"/>
      <c r="L840" s="130"/>
      <c r="M840" s="130"/>
    </row>
    <row r="841" spans="9:13" ht="12.75">
      <c r="I841" s="130"/>
      <c r="J841" s="130"/>
      <c r="K841" s="130"/>
      <c r="L841" s="130"/>
      <c r="M841" s="130"/>
    </row>
    <row r="842" spans="9:13" ht="12.75">
      <c r="I842" s="130"/>
      <c r="J842" s="130"/>
      <c r="K842" s="130"/>
      <c r="L842" s="130"/>
      <c r="M842" s="130"/>
    </row>
    <row r="843" spans="9:13" ht="12.75">
      <c r="I843" s="130"/>
      <c r="J843" s="130"/>
      <c r="K843" s="130"/>
      <c r="L843" s="130"/>
      <c r="M843" s="130"/>
    </row>
    <row r="844" spans="9:13" ht="12.75">
      <c r="I844" s="130"/>
      <c r="J844" s="130"/>
      <c r="K844" s="130"/>
      <c r="L844" s="130"/>
      <c r="M844" s="130"/>
    </row>
    <row r="845" spans="9:13" ht="12.75">
      <c r="I845" s="130"/>
      <c r="J845" s="130"/>
      <c r="K845" s="130"/>
      <c r="L845" s="130"/>
      <c r="M845" s="130"/>
    </row>
    <row r="846" spans="9:13" ht="12.75">
      <c r="I846" s="130"/>
      <c r="J846" s="130"/>
      <c r="K846" s="130"/>
      <c r="L846" s="130"/>
      <c r="M846" s="130"/>
    </row>
    <row r="847" spans="9:13" ht="12.75">
      <c r="I847" s="130"/>
      <c r="J847" s="130"/>
      <c r="K847" s="130"/>
      <c r="L847" s="130"/>
      <c r="M847" s="130"/>
    </row>
    <row r="848" spans="9:13" ht="12.75">
      <c r="I848" s="130"/>
      <c r="J848" s="130"/>
      <c r="K848" s="130"/>
      <c r="L848" s="130"/>
      <c r="M848" s="130"/>
    </row>
    <row r="849" spans="9:13" ht="12.75">
      <c r="I849" s="130"/>
      <c r="J849" s="130"/>
      <c r="K849" s="130"/>
      <c r="L849" s="130"/>
      <c r="M849" s="130"/>
    </row>
    <row r="850" spans="9:13" ht="12.75">
      <c r="I850" s="130"/>
      <c r="J850" s="130"/>
      <c r="K850" s="130"/>
      <c r="L850" s="130"/>
      <c r="M850" s="130"/>
    </row>
    <row r="851" spans="9:13" ht="12.75">
      <c r="I851" s="130"/>
      <c r="J851" s="130"/>
      <c r="K851" s="130"/>
      <c r="L851" s="130"/>
      <c r="M851" s="130"/>
    </row>
    <row r="852" spans="9:13" ht="12.75">
      <c r="I852" s="130"/>
      <c r="J852" s="130"/>
      <c r="K852" s="130"/>
      <c r="L852" s="130"/>
      <c r="M852" s="130"/>
    </row>
    <row r="853" spans="9:13" ht="12.75">
      <c r="I853" s="130"/>
      <c r="J853" s="130"/>
      <c r="K853" s="130"/>
      <c r="L853" s="130"/>
      <c r="M853" s="130"/>
    </row>
    <row r="854" spans="9:13" ht="12.75">
      <c r="I854" s="130"/>
      <c r="J854" s="130"/>
      <c r="K854" s="130"/>
      <c r="L854" s="130"/>
      <c r="M854" s="130"/>
    </row>
    <row r="855" spans="9:13" ht="12.75">
      <c r="I855" s="130"/>
      <c r="J855" s="130"/>
      <c r="K855" s="130"/>
      <c r="L855" s="130"/>
      <c r="M855" s="130"/>
    </row>
    <row r="856" spans="9:13" ht="12.75">
      <c r="I856" s="130"/>
      <c r="J856" s="130"/>
      <c r="K856" s="130"/>
      <c r="L856" s="130"/>
      <c r="M856" s="130"/>
    </row>
    <row r="857" spans="9:13" ht="12.75">
      <c r="I857" s="130"/>
      <c r="J857" s="130"/>
      <c r="K857" s="130"/>
      <c r="L857" s="130"/>
      <c r="M857" s="130"/>
    </row>
    <row r="858" spans="9:13" ht="12.75">
      <c r="I858" s="130"/>
      <c r="J858" s="130"/>
      <c r="K858" s="130"/>
      <c r="L858" s="130"/>
      <c r="M858" s="130"/>
    </row>
    <row r="859" spans="9:13" ht="12.75">
      <c r="I859" s="130"/>
      <c r="J859" s="130"/>
      <c r="K859" s="130"/>
      <c r="L859" s="130"/>
      <c r="M859" s="130"/>
    </row>
    <row r="860" spans="9:13" ht="12.75">
      <c r="I860" s="130"/>
      <c r="J860" s="130"/>
      <c r="K860" s="130"/>
      <c r="L860" s="130"/>
      <c r="M860" s="130"/>
    </row>
    <row r="861" spans="9:13" ht="12.75">
      <c r="I861" s="130"/>
      <c r="J861" s="130"/>
      <c r="K861" s="130"/>
      <c r="L861" s="130"/>
      <c r="M861" s="130"/>
    </row>
    <row r="862" spans="9:13" ht="12.75">
      <c r="I862" s="130"/>
      <c r="J862" s="130"/>
      <c r="K862" s="130"/>
      <c r="L862" s="130"/>
      <c r="M862" s="130"/>
    </row>
    <row r="863" spans="9:13" ht="12.75">
      <c r="I863" s="130"/>
      <c r="J863" s="130"/>
      <c r="K863" s="130"/>
      <c r="L863" s="130"/>
      <c r="M863" s="130"/>
    </row>
    <row r="864" spans="9:13" ht="12.75">
      <c r="I864" s="130"/>
      <c r="J864" s="130"/>
      <c r="K864" s="130"/>
      <c r="L864" s="130"/>
      <c r="M864" s="130"/>
    </row>
    <row r="865" spans="9:13" ht="12.75">
      <c r="I865" s="130"/>
      <c r="J865" s="130"/>
      <c r="K865" s="130"/>
      <c r="L865" s="130"/>
      <c r="M865" s="130"/>
    </row>
    <row r="866" spans="9:13" ht="12.75">
      <c r="I866" s="130"/>
      <c r="J866" s="130"/>
      <c r="K866" s="130"/>
      <c r="L866" s="130"/>
      <c r="M866" s="130"/>
    </row>
    <row r="867" spans="9:13" ht="12.75">
      <c r="I867" s="130"/>
      <c r="J867" s="130"/>
      <c r="K867" s="130"/>
      <c r="L867" s="130"/>
      <c r="M867" s="130"/>
    </row>
    <row r="868" spans="9:13" ht="12.75">
      <c r="I868" s="130"/>
      <c r="J868" s="130"/>
      <c r="K868" s="130"/>
      <c r="L868" s="130"/>
      <c r="M868" s="130"/>
    </row>
    <row r="869" spans="9:13" ht="12.75">
      <c r="I869" s="130"/>
      <c r="J869" s="130"/>
      <c r="K869" s="130"/>
      <c r="L869" s="130"/>
      <c r="M869" s="130"/>
    </row>
    <row r="870" spans="9:13" ht="12.75">
      <c r="I870" s="130"/>
      <c r="J870" s="130"/>
      <c r="K870" s="130"/>
      <c r="L870" s="130"/>
      <c r="M870" s="130"/>
    </row>
    <row r="871" spans="9:13" ht="12.75">
      <c r="I871" s="130"/>
      <c r="J871" s="130"/>
      <c r="K871" s="130"/>
      <c r="L871" s="130"/>
      <c r="M871" s="130"/>
    </row>
    <row r="872" spans="9:13" ht="12.75">
      <c r="I872" s="130"/>
      <c r="J872" s="130"/>
      <c r="K872" s="130"/>
      <c r="L872" s="130"/>
      <c r="M872" s="130"/>
    </row>
    <row r="873" spans="9:13" ht="12.75">
      <c r="I873" s="130"/>
      <c r="J873" s="130"/>
      <c r="K873" s="130"/>
      <c r="L873" s="130"/>
      <c r="M873" s="130"/>
    </row>
    <row r="874" spans="9:13" ht="12.75">
      <c r="I874" s="130"/>
      <c r="J874" s="130"/>
      <c r="K874" s="130"/>
      <c r="L874" s="130"/>
      <c r="M874" s="130"/>
    </row>
    <row r="875" spans="9:13" ht="12.75">
      <c r="I875" s="130"/>
      <c r="J875" s="130"/>
      <c r="K875" s="130"/>
      <c r="L875" s="130"/>
      <c r="M875" s="130"/>
    </row>
    <row r="876" spans="9:13" ht="12.75">
      <c r="I876" s="130"/>
      <c r="J876" s="130"/>
      <c r="K876" s="130"/>
      <c r="L876" s="130"/>
      <c r="M876" s="130"/>
    </row>
    <row r="877" spans="9:13" ht="12.75">
      <c r="I877" s="130"/>
      <c r="J877" s="130"/>
      <c r="K877" s="130"/>
      <c r="L877" s="130"/>
      <c r="M877" s="130"/>
    </row>
    <row r="878" spans="9:13" ht="12.75">
      <c r="I878" s="130"/>
      <c r="J878" s="130"/>
      <c r="K878" s="130"/>
      <c r="L878" s="130"/>
      <c r="M878" s="130"/>
    </row>
    <row r="879" spans="9:13" ht="12.75">
      <c r="I879" s="130"/>
      <c r="J879" s="130"/>
      <c r="K879" s="130"/>
      <c r="L879" s="130"/>
      <c r="M879" s="130"/>
    </row>
    <row r="880" spans="9:13" ht="12.75">
      <c r="I880" s="130"/>
      <c r="J880" s="130"/>
      <c r="K880" s="130"/>
      <c r="L880" s="130"/>
      <c r="M880" s="130"/>
    </row>
    <row r="881" spans="9:13" ht="12.75">
      <c r="I881" s="130"/>
      <c r="J881" s="130"/>
      <c r="K881" s="130"/>
      <c r="L881" s="130"/>
      <c r="M881" s="130"/>
    </row>
    <row r="882" spans="9:13" ht="12.75">
      <c r="I882" s="130"/>
      <c r="J882" s="130"/>
      <c r="K882" s="130"/>
      <c r="L882" s="130"/>
      <c r="M882" s="130"/>
    </row>
    <row r="883" spans="9:13" ht="12.75">
      <c r="I883" s="130"/>
      <c r="J883" s="130"/>
      <c r="K883" s="130"/>
      <c r="L883" s="130"/>
      <c r="M883" s="130"/>
    </row>
    <row r="884" spans="9:13" ht="12.75">
      <c r="I884" s="130"/>
      <c r="J884" s="130"/>
      <c r="K884" s="130"/>
      <c r="L884" s="130"/>
      <c r="M884" s="130"/>
    </row>
    <row r="885" spans="9:13" ht="12.75">
      <c r="I885" s="130"/>
      <c r="J885" s="130"/>
      <c r="K885" s="130"/>
      <c r="L885" s="130"/>
      <c r="M885" s="130"/>
    </row>
    <row r="886" spans="9:13" ht="12.75">
      <c r="I886" s="130"/>
      <c r="J886" s="130"/>
      <c r="K886" s="130"/>
      <c r="L886" s="130"/>
      <c r="M886" s="130"/>
    </row>
    <row r="887" spans="9:13" ht="12.75">
      <c r="I887" s="130"/>
      <c r="J887" s="130"/>
      <c r="K887" s="130"/>
      <c r="L887" s="130"/>
      <c r="M887" s="130"/>
    </row>
    <row r="888" spans="9:13" ht="12.75">
      <c r="I888" s="130"/>
      <c r="J888" s="130"/>
      <c r="K888" s="130"/>
      <c r="L888" s="130"/>
      <c r="M888" s="130"/>
    </row>
    <row r="889" spans="9:13" ht="12.75">
      <c r="I889" s="130"/>
      <c r="J889" s="130"/>
      <c r="K889" s="130"/>
      <c r="L889" s="130"/>
      <c r="M889" s="130"/>
    </row>
    <row r="890" spans="9:13" ht="12.75">
      <c r="I890" s="130"/>
      <c r="J890" s="130"/>
      <c r="K890" s="130"/>
      <c r="L890" s="130"/>
      <c r="M890" s="130"/>
    </row>
    <row r="891" spans="9:13" ht="12.75">
      <c r="I891" s="130"/>
      <c r="J891" s="130"/>
      <c r="K891" s="130"/>
      <c r="L891" s="130"/>
      <c r="M891" s="130"/>
    </row>
    <row r="892" spans="9:13" ht="12.75">
      <c r="I892" s="130"/>
      <c r="J892" s="130"/>
      <c r="K892" s="130"/>
      <c r="L892" s="130"/>
      <c r="M892" s="130"/>
    </row>
    <row r="893" spans="9:13" ht="12.75">
      <c r="I893" s="130"/>
      <c r="J893" s="130"/>
      <c r="K893" s="130"/>
      <c r="L893" s="130"/>
      <c r="M893" s="130"/>
    </row>
    <row r="894" spans="9:13" ht="12.75">
      <c r="I894" s="130"/>
      <c r="J894" s="130"/>
      <c r="K894" s="130"/>
      <c r="L894" s="130"/>
      <c r="M894" s="130"/>
    </row>
    <row r="895" spans="9:13" ht="12.75">
      <c r="I895" s="130"/>
      <c r="J895" s="130"/>
      <c r="K895" s="130"/>
      <c r="L895" s="130"/>
      <c r="M895" s="130"/>
    </row>
    <row r="896" spans="9:13" ht="12.75">
      <c r="I896" s="130"/>
      <c r="J896" s="130"/>
      <c r="K896" s="130"/>
      <c r="L896" s="130"/>
      <c r="M896" s="130"/>
    </row>
    <row r="897" spans="9:13" ht="12.75">
      <c r="I897" s="130"/>
      <c r="J897" s="130"/>
      <c r="K897" s="130"/>
      <c r="L897" s="130"/>
      <c r="M897" s="130"/>
    </row>
    <row r="898" spans="9:13" ht="12.75">
      <c r="I898" s="130"/>
      <c r="J898" s="130"/>
      <c r="K898" s="130"/>
      <c r="L898" s="130"/>
      <c r="M898" s="130"/>
    </row>
    <row r="899" spans="9:13" ht="12.75">
      <c r="I899" s="130"/>
      <c r="J899" s="130"/>
      <c r="K899" s="130"/>
      <c r="L899" s="130"/>
      <c r="M899" s="130"/>
    </row>
    <row r="900" spans="9:13" ht="12.75">
      <c r="I900" s="130"/>
      <c r="J900" s="130"/>
      <c r="K900" s="130"/>
      <c r="L900" s="130"/>
      <c r="M900" s="130"/>
    </row>
    <row r="901" spans="9:13" ht="12.75">
      <c r="I901" s="130"/>
      <c r="J901" s="130"/>
      <c r="K901" s="130"/>
      <c r="L901" s="130"/>
      <c r="M901" s="130"/>
    </row>
    <row r="902" spans="9:13" ht="12.75">
      <c r="I902" s="130"/>
      <c r="J902" s="130"/>
      <c r="K902" s="130"/>
      <c r="L902" s="130"/>
      <c r="M902" s="130"/>
    </row>
    <row r="903" spans="9:13" ht="12.75">
      <c r="I903" s="130"/>
      <c r="J903" s="130"/>
      <c r="K903" s="130"/>
      <c r="L903" s="130"/>
      <c r="M903" s="130"/>
    </row>
    <row r="904" spans="9:13" ht="12.75">
      <c r="I904" s="130"/>
      <c r="J904" s="130"/>
      <c r="K904" s="130"/>
      <c r="L904" s="130"/>
      <c r="M904" s="130"/>
    </row>
    <row r="905" spans="9:13" ht="12.75">
      <c r="I905" s="130"/>
      <c r="J905" s="130"/>
      <c r="K905" s="130"/>
      <c r="L905" s="130"/>
      <c r="M905" s="130"/>
    </row>
    <row r="906" spans="9:13" ht="12.75">
      <c r="I906" s="130"/>
      <c r="J906" s="130"/>
      <c r="K906" s="130"/>
      <c r="L906" s="130"/>
      <c r="M906" s="130"/>
    </row>
    <row r="907" spans="9:13" ht="12.75">
      <c r="I907" s="130"/>
      <c r="J907" s="130"/>
      <c r="K907" s="130"/>
      <c r="L907" s="130"/>
      <c r="M907" s="130"/>
    </row>
    <row r="908" spans="9:13" ht="12.75">
      <c r="I908" s="130"/>
      <c r="J908" s="130"/>
      <c r="K908" s="130"/>
      <c r="L908" s="130"/>
      <c r="M908" s="130"/>
    </row>
    <row r="909" spans="9:13" ht="12.75">
      <c r="I909" s="130"/>
      <c r="J909" s="130"/>
      <c r="K909" s="130"/>
      <c r="L909" s="130"/>
      <c r="M909" s="130"/>
    </row>
    <row r="910" spans="9:13" ht="12.75">
      <c r="I910" s="130"/>
      <c r="J910" s="130"/>
      <c r="K910" s="130"/>
      <c r="L910" s="130"/>
      <c r="M910" s="130"/>
    </row>
    <row r="911" spans="9:13" ht="12.75">
      <c r="I911" s="130"/>
      <c r="J911" s="130"/>
      <c r="K911" s="130"/>
      <c r="L911" s="130"/>
      <c r="M911" s="130"/>
    </row>
    <row r="912" spans="9:13" ht="12.75">
      <c r="I912" s="130"/>
      <c r="J912" s="130"/>
      <c r="K912" s="130"/>
      <c r="L912" s="130"/>
      <c r="M912" s="130"/>
    </row>
    <row r="913" spans="9:13" ht="12.75">
      <c r="I913" s="130"/>
      <c r="J913" s="130"/>
      <c r="K913" s="130"/>
      <c r="L913" s="130"/>
      <c r="M913" s="130"/>
    </row>
    <row r="914" spans="9:13" ht="12.75">
      <c r="I914" s="130"/>
      <c r="J914" s="130"/>
      <c r="K914" s="130"/>
      <c r="L914" s="130"/>
      <c r="M914" s="130"/>
    </row>
    <row r="915" spans="9:13" ht="12.75">
      <c r="I915" s="130"/>
      <c r="J915" s="130"/>
      <c r="K915" s="130"/>
      <c r="L915" s="130"/>
      <c r="M915" s="130"/>
    </row>
    <row r="916" spans="9:13" ht="12.75">
      <c r="I916" s="130"/>
      <c r="J916" s="130"/>
      <c r="K916" s="130"/>
      <c r="L916" s="130"/>
      <c r="M916" s="130"/>
    </row>
    <row r="917" spans="9:13" ht="12.75">
      <c r="I917" s="130"/>
      <c r="J917" s="130"/>
      <c r="K917" s="130"/>
      <c r="L917" s="130"/>
      <c r="M917" s="130"/>
    </row>
    <row r="918" spans="9:13" ht="12.75">
      <c r="I918" s="130"/>
      <c r="J918" s="130"/>
      <c r="K918" s="130"/>
      <c r="L918" s="130"/>
      <c r="M918" s="130"/>
    </row>
    <row r="919" spans="9:13" ht="12.75">
      <c r="I919" s="130"/>
      <c r="J919" s="130"/>
      <c r="K919" s="130"/>
      <c r="L919" s="130"/>
      <c r="M919" s="130"/>
    </row>
    <row r="920" spans="9:13" ht="12.75">
      <c r="I920" s="130"/>
      <c r="J920" s="130"/>
      <c r="K920" s="130"/>
      <c r="L920" s="130"/>
      <c r="M920" s="130"/>
    </row>
    <row r="921" spans="9:13" ht="12.75">
      <c r="I921" s="130"/>
      <c r="J921" s="130"/>
      <c r="K921" s="130"/>
      <c r="L921" s="130"/>
      <c r="M921" s="130"/>
    </row>
    <row r="922" spans="9:13" ht="12.75">
      <c r="I922" s="130"/>
      <c r="J922" s="130"/>
      <c r="K922" s="130"/>
      <c r="L922" s="130"/>
      <c r="M922" s="130"/>
    </row>
    <row r="923" spans="9:13" ht="12.75">
      <c r="I923" s="130"/>
      <c r="J923" s="130"/>
      <c r="K923" s="130"/>
      <c r="L923" s="130"/>
      <c r="M923" s="130"/>
    </row>
    <row r="924" spans="9:13" ht="12.75">
      <c r="I924" s="130"/>
      <c r="J924" s="130"/>
      <c r="K924" s="130"/>
      <c r="L924" s="130"/>
      <c r="M924" s="130"/>
    </row>
    <row r="925" spans="9:13" ht="12.75">
      <c r="I925" s="130"/>
      <c r="J925" s="130"/>
      <c r="K925" s="130"/>
      <c r="L925" s="130"/>
      <c r="M925" s="130"/>
    </row>
    <row r="926" spans="9:13" ht="12.75">
      <c r="I926" s="130"/>
      <c r="J926" s="130"/>
      <c r="K926" s="130"/>
      <c r="L926" s="130"/>
      <c r="M926" s="130"/>
    </row>
    <row r="927" spans="9:13" ht="12.75">
      <c r="I927" s="130"/>
      <c r="J927" s="130"/>
      <c r="K927" s="130"/>
      <c r="L927" s="130"/>
      <c r="M927" s="130"/>
    </row>
    <row r="928" spans="9:13" ht="12.75">
      <c r="I928" s="130"/>
      <c r="J928" s="130"/>
      <c r="K928" s="130"/>
      <c r="L928" s="130"/>
      <c r="M928" s="130"/>
    </row>
    <row r="929" spans="9:13" ht="12.75">
      <c r="I929" s="130"/>
      <c r="J929" s="130"/>
      <c r="K929" s="130"/>
      <c r="L929" s="130"/>
      <c r="M929" s="130"/>
    </row>
    <row r="930" spans="9:13" ht="12.75">
      <c r="I930" s="130"/>
      <c r="J930" s="130"/>
      <c r="K930" s="130"/>
      <c r="L930" s="130"/>
      <c r="M930" s="130"/>
    </row>
    <row r="931" spans="9:13" ht="12.75">
      <c r="I931" s="130"/>
      <c r="J931" s="130"/>
      <c r="K931" s="130"/>
      <c r="L931" s="130"/>
      <c r="M931" s="130"/>
    </row>
    <row r="932" spans="9:13" ht="12.75">
      <c r="I932" s="130"/>
      <c r="J932" s="130"/>
      <c r="K932" s="130"/>
      <c r="L932" s="130"/>
      <c r="M932" s="130"/>
    </row>
    <row r="933" spans="9:13" ht="12.75">
      <c r="I933" s="130"/>
      <c r="J933" s="130"/>
      <c r="K933" s="130"/>
      <c r="L933" s="130"/>
      <c r="M933" s="130"/>
    </row>
    <row r="934" spans="9:13" ht="12.75">
      <c r="I934" s="130"/>
      <c r="J934" s="130"/>
      <c r="K934" s="130"/>
      <c r="L934" s="130"/>
      <c r="M934" s="130"/>
    </row>
    <row r="935" spans="9:13" ht="12.75">
      <c r="I935" s="130"/>
      <c r="J935" s="130"/>
      <c r="K935" s="130"/>
      <c r="L935" s="130"/>
      <c r="M935" s="130"/>
    </row>
    <row r="936" spans="9:13" ht="12.75">
      <c r="I936" s="130"/>
      <c r="J936" s="130"/>
      <c r="K936" s="130"/>
      <c r="L936" s="130"/>
      <c r="M936" s="130"/>
    </row>
    <row r="937" spans="9:13" ht="12.75">
      <c r="I937" s="130"/>
      <c r="J937" s="130"/>
      <c r="K937" s="130"/>
      <c r="L937" s="130"/>
      <c r="M937" s="130"/>
    </row>
    <row r="938" spans="9:13" ht="12.75">
      <c r="I938" s="130"/>
      <c r="J938" s="130"/>
      <c r="K938" s="130"/>
      <c r="L938" s="130"/>
      <c r="M938" s="130"/>
    </row>
    <row r="939" spans="9:13" ht="12.75">
      <c r="I939" s="130"/>
      <c r="J939" s="130"/>
      <c r="K939" s="130"/>
      <c r="L939" s="130"/>
      <c r="M939" s="130"/>
    </row>
    <row r="940" spans="9:13" ht="12.75">
      <c r="I940" s="130"/>
      <c r="J940" s="130"/>
      <c r="K940" s="130"/>
      <c r="L940" s="130"/>
      <c r="M940" s="130"/>
    </row>
    <row r="941" spans="9:13" ht="12.75">
      <c r="I941" s="130"/>
      <c r="J941" s="130"/>
      <c r="K941" s="130"/>
      <c r="L941" s="130"/>
      <c r="M941" s="130"/>
    </row>
    <row r="942" spans="9:13" ht="12.75">
      <c r="I942" s="130"/>
      <c r="J942" s="130"/>
      <c r="K942" s="130"/>
      <c r="L942" s="130"/>
      <c r="M942" s="130"/>
    </row>
    <row r="943" spans="9:13" ht="12.75">
      <c r="I943" s="130"/>
      <c r="J943" s="130"/>
      <c r="K943" s="130"/>
      <c r="L943" s="130"/>
      <c r="M943" s="130"/>
    </row>
    <row r="944" spans="9:13" ht="12.75">
      <c r="I944" s="130"/>
      <c r="J944" s="130"/>
      <c r="K944" s="130"/>
      <c r="L944" s="130"/>
      <c r="M944" s="130"/>
    </row>
    <row r="945" spans="9:13" ht="12.75">
      <c r="I945" s="130"/>
      <c r="J945" s="130"/>
      <c r="K945" s="130"/>
      <c r="L945" s="130"/>
      <c r="M945" s="130"/>
    </row>
    <row r="946" spans="9:13" ht="12.75">
      <c r="I946" s="130"/>
      <c r="J946" s="130"/>
      <c r="K946" s="130"/>
      <c r="L946" s="130"/>
      <c r="M946" s="130"/>
    </row>
    <row r="947" spans="9:13" ht="12.75">
      <c r="I947" s="130"/>
      <c r="J947" s="130"/>
      <c r="K947" s="130"/>
      <c r="L947" s="130"/>
      <c r="M947" s="130"/>
    </row>
    <row r="948" spans="9:13" ht="12.75">
      <c r="I948" s="130"/>
      <c r="J948" s="130"/>
      <c r="K948" s="130"/>
      <c r="L948" s="130"/>
      <c r="M948" s="130"/>
    </row>
    <row r="949" spans="9:13" ht="12.75">
      <c r="I949" s="130"/>
      <c r="J949" s="130"/>
      <c r="K949" s="130"/>
      <c r="L949" s="130"/>
      <c r="M949" s="130"/>
    </row>
    <row r="950" spans="9:13" ht="12.75">
      <c r="I950" s="130"/>
      <c r="J950" s="130"/>
      <c r="K950" s="130"/>
      <c r="L950" s="130"/>
      <c r="M950" s="130"/>
    </row>
    <row r="951" spans="9:13" ht="12.75">
      <c r="I951" s="130"/>
      <c r="J951" s="130"/>
      <c r="K951" s="130"/>
      <c r="L951" s="130"/>
      <c r="M951" s="130"/>
    </row>
    <row r="952" spans="9:13" ht="12.75">
      <c r="I952" s="130"/>
      <c r="J952" s="130"/>
      <c r="K952" s="130"/>
      <c r="L952" s="130"/>
      <c r="M952" s="130"/>
    </row>
    <row r="953" spans="9:13" ht="12.75">
      <c r="I953" s="130"/>
      <c r="J953" s="130"/>
      <c r="K953" s="130"/>
      <c r="L953" s="130"/>
      <c r="M953" s="130"/>
    </row>
    <row r="954" spans="9:13" ht="12.75">
      <c r="I954" s="130"/>
      <c r="J954" s="130"/>
      <c r="K954" s="130"/>
      <c r="L954" s="130"/>
      <c r="M954" s="130"/>
    </row>
    <row r="955" spans="9:13" ht="12.75">
      <c r="I955" s="130"/>
      <c r="J955" s="130"/>
      <c r="K955" s="130"/>
      <c r="L955" s="130"/>
      <c r="M955" s="130"/>
    </row>
    <row r="956" spans="9:13" ht="12.75">
      <c r="I956" s="130"/>
      <c r="J956" s="130"/>
      <c r="K956" s="130"/>
      <c r="L956" s="130"/>
      <c r="M956" s="130"/>
    </row>
    <row r="957" spans="9:13" ht="12.75">
      <c r="I957" s="130"/>
      <c r="J957" s="130"/>
      <c r="K957" s="130"/>
      <c r="L957" s="130"/>
      <c r="M957" s="130"/>
    </row>
    <row r="958" spans="9:13" ht="12.75">
      <c r="I958" s="130"/>
      <c r="J958" s="130"/>
      <c r="K958" s="130"/>
      <c r="L958" s="130"/>
      <c r="M958" s="130"/>
    </row>
    <row r="959" spans="9:13" ht="12.75">
      <c r="I959" s="130"/>
      <c r="J959" s="130"/>
      <c r="K959" s="130"/>
      <c r="L959" s="130"/>
      <c r="M959" s="130"/>
    </row>
    <row r="960" spans="9:13" ht="12.75">
      <c r="I960" s="130"/>
      <c r="J960" s="130"/>
      <c r="K960" s="130"/>
      <c r="L960" s="130"/>
      <c r="M960" s="130"/>
    </row>
    <row r="961" spans="9:13" ht="12.75">
      <c r="I961" s="130"/>
      <c r="J961" s="130"/>
      <c r="K961" s="130"/>
      <c r="L961" s="130"/>
      <c r="M961" s="130"/>
    </row>
    <row r="962" spans="9:13" ht="12.75">
      <c r="I962" s="130"/>
      <c r="J962" s="130"/>
      <c r="K962" s="130"/>
      <c r="L962" s="130"/>
      <c r="M962" s="130"/>
    </row>
    <row r="963" spans="9:13" ht="12.75">
      <c r="I963" s="130"/>
      <c r="J963" s="130"/>
      <c r="K963" s="130"/>
      <c r="L963" s="130"/>
      <c r="M963" s="130"/>
    </row>
    <row r="964" spans="9:13" ht="12.75">
      <c r="I964" s="130"/>
      <c r="J964" s="130"/>
      <c r="K964" s="130"/>
      <c r="L964" s="130"/>
      <c r="M964" s="130"/>
    </row>
    <row r="965" spans="9:13" ht="12.75">
      <c r="I965" s="130"/>
      <c r="J965" s="130"/>
      <c r="K965" s="130"/>
      <c r="L965" s="130"/>
      <c r="M965" s="130"/>
    </row>
    <row r="966" spans="9:13" ht="12.75">
      <c r="I966" s="130"/>
      <c r="J966" s="130"/>
      <c r="K966" s="130"/>
      <c r="L966" s="130"/>
      <c r="M966" s="130"/>
    </row>
    <row r="967" spans="9:13" ht="12.75">
      <c r="I967" s="130"/>
      <c r="J967" s="130"/>
      <c r="K967" s="130"/>
      <c r="L967" s="130"/>
      <c r="M967" s="130"/>
    </row>
    <row r="968" spans="9:13" ht="12.75">
      <c r="I968" s="130"/>
      <c r="J968" s="130"/>
      <c r="K968" s="130"/>
      <c r="L968" s="130"/>
      <c r="M968" s="130"/>
    </row>
    <row r="969" spans="9:13" ht="12.75">
      <c r="I969" s="130"/>
      <c r="J969" s="130"/>
      <c r="K969" s="130"/>
      <c r="L969" s="130"/>
      <c r="M969" s="130"/>
    </row>
    <row r="970" spans="9:13" ht="12.75">
      <c r="I970" s="130"/>
      <c r="J970" s="130"/>
      <c r="K970" s="130"/>
      <c r="L970" s="130"/>
      <c r="M970" s="130"/>
    </row>
    <row r="971" spans="9:13" ht="12.75">
      <c r="I971" s="130"/>
      <c r="J971" s="130"/>
      <c r="K971" s="130"/>
      <c r="L971" s="130"/>
      <c r="M971" s="130"/>
    </row>
    <row r="972" spans="9:13" ht="12.75">
      <c r="I972" s="130"/>
      <c r="J972" s="130"/>
      <c r="K972" s="130"/>
      <c r="L972" s="130"/>
      <c r="M972" s="130"/>
    </row>
    <row r="973" spans="9:13" ht="12.75">
      <c r="I973" s="130"/>
      <c r="J973" s="130"/>
      <c r="K973" s="130"/>
      <c r="L973" s="130"/>
      <c r="M973" s="130"/>
    </row>
    <row r="974" spans="9:13" ht="12.75">
      <c r="I974" s="130"/>
      <c r="J974" s="130"/>
      <c r="K974" s="130"/>
      <c r="L974" s="130"/>
      <c r="M974" s="130"/>
    </row>
    <row r="975" spans="9:13" ht="12.75">
      <c r="I975" s="130"/>
      <c r="J975" s="130"/>
      <c r="K975" s="130"/>
      <c r="L975" s="130"/>
      <c r="M975" s="130"/>
    </row>
    <row r="976" spans="9:13" ht="12.75">
      <c r="I976" s="130"/>
      <c r="J976" s="130"/>
      <c r="K976" s="130"/>
      <c r="L976" s="130"/>
      <c r="M976" s="130"/>
    </row>
    <row r="977" spans="9:13" ht="12.75">
      <c r="I977" s="130"/>
      <c r="J977" s="130"/>
      <c r="K977" s="130"/>
      <c r="L977" s="130"/>
      <c r="M977" s="130"/>
    </row>
    <row r="978" spans="9:13" ht="12.75">
      <c r="I978" s="130"/>
      <c r="J978" s="130"/>
      <c r="K978" s="130"/>
      <c r="L978" s="130"/>
      <c r="M978" s="130"/>
    </row>
    <row r="979" spans="9:13" ht="12.75">
      <c r="I979" s="130"/>
      <c r="J979" s="130"/>
      <c r="K979" s="130"/>
      <c r="L979" s="130"/>
      <c r="M979" s="130"/>
    </row>
    <row r="980" spans="9:13" ht="12.75">
      <c r="I980" s="130"/>
      <c r="J980" s="130"/>
      <c r="K980" s="130"/>
      <c r="L980" s="130"/>
      <c r="M980" s="130"/>
    </row>
    <row r="981" spans="9:13" ht="12.75">
      <c r="I981" s="130"/>
      <c r="J981" s="130"/>
      <c r="K981" s="130"/>
      <c r="L981" s="130"/>
      <c r="M981" s="130"/>
    </row>
    <row r="982" spans="9:13" ht="12.75">
      <c r="I982" s="130"/>
      <c r="J982" s="130"/>
      <c r="K982" s="130"/>
      <c r="L982" s="130"/>
      <c r="M982" s="130"/>
    </row>
    <row r="983" spans="9:13" ht="12.75">
      <c r="I983" s="130"/>
      <c r="J983" s="130"/>
      <c r="K983" s="130"/>
      <c r="L983" s="130"/>
      <c r="M983" s="130"/>
    </row>
    <row r="984" spans="9:13" ht="12.75">
      <c r="I984" s="130"/>
      <c r="J984" s="130"/>
      <c r="K984" s="130"/>
      <c r="L984" s="130"/>
      <c r="M984" s="130"/>
    </row>
    <row r="985" spans="9:13" ht="12.75">
      <c r="I985" s="130"/>
      <c r="J985" s="130"/>
      <c r="K985" s="130"/>
      <c r="L985" s="130"/>
      <c r="M985" s="130"/>
    </row>
    <row r="986" spans="9:13" ht="12.75">
      <c r="I986" s="130"/>
      <c r="J986" s="130"/>
      <c r="K986" s="130"/>
      <c r="L986" s="130"/>
      <c r="M986" s="130"/>
    </row>
    <row r="987" spans="9:13" ht="12.75">
      <c r="I987" s="130"/>
      <c r="J987" s="130"/>
      <c r="K987" s="130"/>
      <c r="L987" s="130"/>
      <c r="M987" s="130"/>
    </row>
    <row r="988" spans="9:13" ht="12.75">
      <c r="I988" s="130"/>
      <c r="J988" s="130"/>
      <c r="K988" s="130"/>
      <c r="L988" s="130"/>
      <c r="M988" s="130"/>
    </row>
    <row r="989" spans="9:13" ht="12.75">
      <c r="I989" s="130"/>
      <c r="J989" s="130"/>
      <c r="K989" s="130"/>
      <c r="L989" s="130"/>
      <c r="M989" s="130"/>
    </row>
    <row r="990" spans="9:13" ht="12.75">
      <c r="I990" s="130"/>
      <c r="J990" s="130"/>
      <c r="K990" s="130"/>
      <c r="L990" s="130"/>
      <c r="M990" s="130"/>
    </row>
    <row r="991" spans="9:13" ht="12.75">
      <c r="I991" s="130"/>
      <c r="J991" s="130"/>
      <c r="K991" s="130"/>
      <c r="L991" s="130"/>
      <c r="M991" s="130"/>
    </row>
    <row r="992" spans="9:13" ht="12.75">
      <c r="I992" s="130"/>
      <c r="J992" s="130"/>
      <c r="K992" s="130"/>
      <c r="L992" s="130"/>
      <c r="M992" s="130"/>
    </row>
    <row r="993" spans="9:13" ht="12.75">
      <c r="I993" s="130"/>
      <c r="J993" s="130"/>
      <c r="K993" s="130"/>
      <c r="L993" s="130"/>
      <c r="M993" s="130"/>
    </row>
    <row r="994" spans="9:13" ht="12.75">
      <c r="I994" s="130"/>
      <c r="J994" s="130"/>
      <c r="K994" s="130"/>
      <c r="L994" s="130"/>
      <c r="M994" s="130"/>
    </row>
    <row r="995" spans="9:13" ht="12.75">
      <c r="I995" s="130"/>
      <c r="J995" s="130"/>
      <c r="K995" s="130"/>
      <c r="L995" s="130"/>
      <c r="M995" s="130"/>
    </row>
    <row r="996" spans="9:13" ht="12.75">
      <c r="I996" s="130"/>
      <c r="J996" s="130"/>
      <c r="K996" s="130"/>
      <c r="L996" s="130"/>
      <c r="M996" s="130"/>
    </row>
    <row r="997" spans="9:13" ht="12.75">
      <c r="I997" s="130"/>
      <c r="J997" s="130"/>
      <c r="K997" s="130"/>
      <c r="L997" s="130"/>
      <c r="M997" s="130"/>
    </row>
    <row r="998" spans="9:13" ht="12.75">
      <c r="I998" s="130"/>
      <c r="J998" s="130"/>
      <c r="K998" s="130"/>
      <c r="L998" s="130"/>
      <c r="M998" s="130"/>
    </row>
    <row r="999" spans="9:13" ht="12.75">
      <c r="I999" s="130"/>
      <c r="J999" s="130"/>
      <c r="K999" s="130"/>
      <c r="L999" s="130"/>
      <c r="M999" s="130"/>
    </row>
    <row r="1000" spans="9:13" ht="12.75">
      <c r="I1000" s="130"/>
      <c r="J1000" s="130"/>
      <c r="K1000" s="130"/>
      <c r="L1000" s="130"/>
      <c r="M1000" s="130"/>
    </row>
    <row r="1001" spans="9:13" ht="12.75">
      <c r="I1001" s="130"/>
      <c r="J1001" s="130"/>
      <c r="K1001" s="130"/>
      <c r="L1001" s="130"/>
      <c r="M1001" s="130"/>
    </row>
    <row r="1002" spans="9:13" ht="12.75">
      <c r="I1002" s="130"/>
      <c r="J1002" s="130"/>
      <c r="K1002" s="130"/>
      <c r="L1002" s="130"/>
      <c r="M1002" s="130"/>
    </row>
    <row r="1003" spans="9:13" ht="12.75">
      <c r="I1003" s="130"/>
      <c r="J1003" s="130"/>
      <c r="K1003" s="130"/>
      <c r="L1003" s="130"/>
      <c r="M1003" s="130"/>
    </row>
    <row r="1004" spans="9:13" ht="12.75">
      <c r="I1004" s="130"/>
      <c r="J1004" s="130"/>
      <c r="K1004" s="130"/>
      <c r="L1004" s="130"/>
      <c r="M1004" s="130"/>
    </row>
    <row r="1005" spans="9:13" ht="12.75">
      <c r="I1005" s="130"/>
      <c r="J1005" s="130"/>
      <c r="K1005" s="130"/>
      <c r="L1005" s="130"/>
      <c r="M1005" s="130"/>
    </row>
    <row r="1006" spans="9:13" ht="12.75">
      <c r="I1006" s="130"/>
      <c r="J1006" s="130"/>
      <c r="K1006" s="130"/>
      <c r="L1006" s="130"/>
      <c r="M1006" s="130"/>
    </row>
    <row r="1007" spans="9:13" ht="12.75">
      <c r="I1007" s="130"/>
      <c r="J1007" s="130"/>
      <c r="K1007" s="130"/>
      <c r="L1007" s="130"/>
      <c r="M1007" s="130"/>
    </row>
    <row r="1008" spans="9:13" ht="12.75">
      <c r="I1008" s="130"/>
      <c r="J1008" s="130"/>
      <c r="K1008" s="130"/>
      <c r="L1008" s="130"/>
      <c r="M1008" s="130"/>
    </row>
    <row r="1009" spans="9:13" ht="12.75">
      <c r="I1009" s="130"/>
      <c r="J1009" s="130"/>
      <c r="K1009" s="130"/>
      <c r="L1009" s="130"/>
      <c r="M1009" s="130"/>
    </row>
    <row r="1010" spans="9:13" ht="12.75">
      <c r="I1010" s="130"/>
      <c r="J1010" s="130"/>
      <c r="K1010" s="130"/>
      <c r="L1010" s="130"/>
      <c r="M1010" s="130"/>
    </row>
    <row r="1011" spans="9:13" ht="12.75">
      <c r="I1011" s="130"/>
      <c r="J1011" s="130"/>
      <c r="K1011" s="130"/>
      <c r="L1011" s="130"/>
      <c r="M1011" s="130"/>
    </row>
    <row r="1012" spans="9:13" ht="12.75">
      <c r="I1012" s="130"/>
      <c r="J1012" s="130"/>
      <c r="K1012" s="130"/>
      <c r="L1012" s="130"/>
      <c r="M1012" s="130"/>
    </row>
    <row r="1013" spans="9:13" ht="12.75">
      <c r="I1013" s="130"/>
      <c r="J1013" s="130"/>
      <c r="K1013" s="130"/>
      <c r="L1013" s="130"/>
      <c r="M1013" s="130"/>
    </row>
    <row r="1014" spans="9:13" ht="12.75">
      <c r="I1014" s="130"/>
      <c r="J1014" s="130"/>
      <c r="K1014" s="130"/>
      <c r="L1014" s="130"/>
      <c r="M1014" s="130"/>
    </row>
    <row r="1015" spans="9:13" ht="12.75">
      <c r="I1015" s="130"/>
      <c r="J1015" s="130"/>
      <c r="K1015" s="130"/>
      <c r="L1015" s="130"/>
      <c r="M1015" s="130"/>
    </row>
    <row r="1016" spans="9:13" ht="12.75">
      <c r="I1016" s="130"/>
      <c r="J1016" s="130"/>
      <c r="K1016" s="130"/>
      <c r="L1016" s="130"/>
      <c r="M1016" s="130"/>
    </row>
    <row r="1017" spans="9:13" ht="12.75">
      <c r="I1017" s="130"/>
      <c r="J1017" s="130"/>
      <c r="K1017" s="130"/>
      <c r="L1017" s="130"/>
      <c r="M1017" s="130"/>
    </row>
    <row r="1018" spans="9:13" ht="12.75">
      <c r="I1018" s="130"/>
      <c r="J1018" s="130"/>
      <c r="K1018" s="130"/>
      <c r="L1018" s="130"/>
      <c r="M1018" s="130"/>
    </row>
    <row r="1019" spans="9:13" ht="12.75">
      <c r="I1019" s="130"/>
      <c r="J1019" s="130"/>
      <c r="K1019" s="130"/>
      <c r="L1019" s="130"/>
      <c r="M1019" s="130"/>
    </row>
    <row r="1020" spans="9:13" ht="12.75">
      <c r="I1020" s="130"/>
      <c r="J1020" s="130"/>
      <c r="K1020" s="130"/>
      <c r="L1020" s="130"/>
      <c r="M1020" s="130"/>
    </row>
    <row r="1021" spans="9:13" ht="12.75">
      <c r="I1021" s="130"/>
      <c r="J1021" s="130"/>
      <c r="K1021" s="130"/>
      <c r="L1021" s="130"/>
      <c r="M1021" s="130"/>
    </row>
    <row r="1022" spans="9:13" ht="12.75">
      <c r="I1022" s="130"/>
      <c r="J1022" s="130"/>
      <c r="K1022" s="130"/>
      <c r="L1022" s="130"/>
      <c r="M1022" s="130"/>
    </row>
    <row r="1023" spans="9:13" ht="12.75">
      <c r="I1023" s="130"/>
      <c r="J1023" s="130"/>
      <c r="K1023" s="130"/>
      <c r="L1023" s="130"/>
      <c r="M1023" s="130"/>
    </row>
    <row r="1024" spans="9:13" ht="12.75">
      <c r="I1024" s="130"/>
      <c r="J1024" s="130"/>
      <c r="K1024" s="130"/>
      <c r="L1024" s="130"/>
      <c r="M1024" s="130"/>
    </row>
    <row r="1025" spans="9:13" ht="12.75">
      <c r="I1025" s="130"/>
      <c r="J1025" s="130"/>
      <c r="K1025" s="130"/>
      <c r="L1025" s="130"/>
      <c r="M1025" s="130"/>
    </row>
    <row r="1026" spans="9:13" ht="12.75">
      <c r="I1026" s="130"/>
      <c r="J1026" s="130"/>
      <c r="K1026" s="130"/>
      <c r="L1026" s="130"/>
      <c r="M1026" s="130"/>
    </row>
    <row r="1027" spans="9:13" ht="12.75">
      <c r="I1027" s="130"/>
      <c r="J1027" s="130"/>
      <c r="K1027" s="130"/>
      <c r="L1027" s="130"/>
      <c r="M1027" s="130"/>
    </row>
    <row r="1028" spans="9:13" ht="12.75">
      <c r="I1028" s="130"/>
      <c r="J1028" s="130"/>
      <c r="K1028" s="130"/>
      <c r="L1028" s="130"/>
      <c r="M1028" s="130"/>
    </row>
    <row r="1029" spans="9:13" ht="12.75">
      <c r="I1029" s="130"/>
      <c r="J1029" s="130"/>
      <c r="K1029" s="130"/>
      <c r="L1029" s="130"/>
      <c r="M1029" s="130"/>
    </row>
    <row r="1030" spans="9:13" ht="12.75">
      <c r="I1030" s="130"/>
      <c r="J1030" s="130"/>
      <c r="K1030" s="130"/>
      <c r="L1030" s="130"/>
      <c r="M1030" s="130"/>
    </row>
    <row r="1031" spans="9:13" ht="12.75">
      <c r="I1031" s="130"/>
      <c r="J1031" s="130"/>
      <c r="K1031" s="130"/>
      <c r="L1031" s="130"/>
      <c r="M1031" s="130"/>
    </row>
    <row r="1032" spans="9:13" ht="12.75">
      <c r="I1032" s="130"/>
      <c r="J1032" s="130"/>
      <c r="K1032" s="130"/>
      <c r="L1032" s="130"/>
      <c r="M1032" s="130"/>
    </row>
    <row r="1033" spans="9:13" ht="12.75">
      <c r="I1033" s="130"/>
      <c r="J1033" s="130"/>
      <c r="K1033" s="130"/>
      <c r="L1033" s="130"/>
      <c r="M1033" s="130"/>
    </row>
    <row r="1034" spans="9:13" ht="12.75">
      <c r="I1034" s="130"/>
      <c r="J1034" s="130"/>
      <c r="K1034" s="130"/>
      <c r="L1034" s="130"/>
      <c r="M1034" s="130"/>
    </row>
    <row r="1035" spans="9:13" ht="12.75">
      <c r="I1035" s="130"/>
      <c r="J1035" s="130"/>
      <c r="K1035" s="130"/>
      <c r="L1035" s="130"/>
      <c r="M1035" s="130"/>
    </row>
    <row r="1036" spans="9:13" ht="12.75">
      <c r="I1036" s="130"/>
      <c r="J1036" s="130"/>
      <c r="K1036" s="130"/>
      <c r="L1036" s="130"/>
      <c r="M1036" s="130"/>
    </row>
    <row r="1037" spans="9:13" ht="12.75">
      <c r="I1037" s="130"/>
      <c r="J1037" s="130"/>
      <c r="K1037" s="130"/>
      <c r="L1037" s="130"/>
      <c r="M1037" s="130"/>
    </row>
    <row r="1038" spans="9:13" ht="12.75">
      <c r="I1038" s="130"/>
      <c r="J1038" s="130"/>
      <c r="K1038" s="130"/>
      <c r="L1038" s="130"/>
      <c r="M1038" s="130"/>
    </row>
    <row r="1039" spans="9:13" ht="12.75">
      <c r="I1039" s="130"/>
      <c r="J1039" s="130"/>
      <c r="K1039" s="130"/>
      <c r="L1039" s="130"/>
      <c r="M1039" s="130"/>
    </row>
    <row r="1040" spans="9:13" ht="12.75">
      <c r="I1040" s="130"/>
      <c r="J1040" s="130"/>
      <c r="K1040" s="130"/>
      <c r="L1040" s="130"/>
      <c r="M1040" s="130"/>
    </row>
    <row r="1041" spans="9:13" ht="12.75">
      <c r="I1041" s="130"/>
      <c r="J1041" s="130"/>
      <c r="K1041" s="130"/>
      <c r="L1041" s="130"/>
      <c r="M1041" s="130"/>
    </row>
    <row r="1042" spans="9:13" ht="12.75">
      <c r="I1042" s="130"/>
      <c r="J1042" s="130"/>
      <c r="K1042" s="130"/>
      <c r="L1042" s="130"/>
      <c r="M1042" s="130"/>
    </row>
    <row r="1043" spans="9:13" ht="12.75">
      <c r="I1043" s="130"/>
      <c r="J1043" s="130"/>
      <c r="K1043" s="130"/>
      <c r="L1043" s="130"/>
      <c r="M1043" s="130"/>
    </row>
    <row r="1044" spans="9:13" ht="12.75">
      <c r="I1044" s="130"/>
      <c r="J1044" s="130"/>
      <c r="K1044" s="130"/>
      <c r="L1044" s="130"/>
      <c r="M1044" s="130"/>
    </row>
    <row r="1045" spans="9:13" ht="12.75">
      <c r="I1045" s="130"/>
      <c r="J1045" s="130"/>
      <c r="K1045" s="130"/>
      <c r="L1045" s="130"/>
      <c r="M1045" s="130"/>
    </row>
    <row r="1046" spans="9:13" ht="12.75">
      <c r="I1046" s="130"/>
      <c r="J1046" s="130"/>
      <c r="K1046" s="130"/>
      <c r="L1046" s="130"/>
      <c r="M1046" s="130"/>
    </row>
    <row r="1047" spans="9:13" ht="12.75">
      <c r="I1047" s="130"/>
      <c r="J1047" s="130"/>
      <c r="K1047" s="130"/>
      <c r="L1047" s="130"/>
      <c r="M1047" s="130"/>
    </row>
    <row r="1048" spans="9:13" ht="12.75">
      <c r="I1048" s="130"/>
      <c r="J1048" s="130"/>
      <c r="K1048" s="130"/>
      <c r="L1048" s="130"/>
      <c r="M1048" s="130"/>
    </row>
    <row r="1049" spans="9:13" ht="12.75">
      <c r="I1049" s="130"/>
      <c r="J1049" s="130"/>
      <c r="K1049" s="130"/>
      <c r="L1049" s="130"/>
      <c r="M1049" s="130"/>
    </row>
    <row r="1050" spans="9:13" ht="12.75">
      <c r="I1050" s="130"/>
      <c r="J1050" s="130"/>
      <c r="K1050" s="130"/>
      <c r="L1050" s="130"/>
      <c r="M1050" s="130"/>
    </row>
    <row r="1051" spans="9:13" ht="12.75">
      <c r="I1051" s="130"/>
      <c r="J1051" s="130"/>
      <c r="K1051" s="130"/>
      <c r="L1051" s="130"/>
      <c r="M1051" s="130"/>
    </row>
    <row r="1052" spans="9:13" ht="12.75">
      <c r="I1052" s="130"/>
      <c r="J1052" s="130"/>
      <c r="K1052" s="130"/>
      <c r="L1052" s="130"/>
      <c r="M1052" s="130"/>
    </row>
    <row r="1053" spans="9:13" ht="12.75">
      <c r="I1053" s="130"/>
      <c r="J1053" s="130"/>
      <c r="K1053" s="130"/>
      <c r="L1053" s="130"/>
      <c r="M1053" s="130"/>
    </row>
    <row r="1054" spans="9:13" ht="12.75">
      <c r="I1054" s="130"/>
      <c r="J1054" s="130"/>
      <c r="K1054" s="130"/>
      <c r="L1054" s="130"/>
      <c r="M1054" s="130"/>
    </row>
    <row r="1055" spans="9:13" ht="12.75">
      <c r="I1055" s="130"/>
      <c r="J1055" s="130"/>
      <c r="K1055" s="130"/>
      <c r="L1055" s="130"/>
      <c r="M1055" s="130"/>
    </row>
    <row r="1056" spans="9:13" ht="12.75">
      <c r="I1056" s="130"/>
      <c r="J1056" s="130"/>
      <c r="K1056" s="130"/>
      <c r="L1056" s="130"/>
      <c r="M1056" s="130"/>
    </row>
    <row r="1057" spans="9:13" ht="12.75">
      <c r="I1057" s="130"/>
      <c r="J1057" s="130"/>
      <c r="K1057" s="130"/>
      <c r="L1057" s="130"/>
      <c r="M1057" s="130"/>
    </row>
    <row r="1058" spans="9:13" ht="12.75">
      <c r="I1058" s="130"/>
      <c r="J1058" s="130"/>
      <c r="K1058" s="130"/>
      <c r="L1058" s="130"/>
      <c r="M1058" s="130"/>
    </row>
    <row r="1059" spans="9:13" ht="12.75">
      <c r="I1059" s="130"/>
      <c r="J1059" s="130"/>
      <c r="K1059" s="130"/>
      <c r="L1059" s="130"/>
      <c r="M1059" s="130"/>
    </row>
    <row r="1060" spans="9:13" ht="12.75">
      <c r="I1060" s="130"/>
      <c r="J1060" s="130"/>
      <c r="K1060" s="130"/>
      <c r="L1060" s="130"/>
      <c r="M1060" s="130"/>
    </row>
    <row r="1061" spans="9:13" ht="12.75">
      <c r="I1061" s="130"/>
      <c r="J1061" s="130"/>
      <c r="K1061" s="130"/>
      <c r="L1061" s="130"/>
      <c r="M1061" s="130"/>
    </row>
    <row r="1062" spans="9:13" ht="12.75">
      <c r="I1062" s="130"/>
      <c r="J1062" s="130"/>
      <c r="K1062" s="130"/>
      <c r="L1062" s="130"/>
      <c r="M1062" s="130"/>
    </row>
    <row r="1063" spans="9:13" ht="12.75">
      <c r="I1063" s="130"/>
      <c r="J1063" s="130"/>
      <c r="K1063" s="130"/>
      <c r="L1063" s="130"/>
      <c r="M1063" s="130"/>
    </row>
    <row r="1064" spans="9:13" ht="12.75">
      <c r="I1064" s="130"/>
      <c r="J1064" s="130"/>
      <c r="K1064" s="130"/>
      <c r="L1064" s="130"/>
      <c r="M1064" s="130"/>
    </row>
    <row r="1065" spans="9:13" ht="12.75">
      <c r="I1065" s="130"/>
      <c r="J1065" s="130"/>
      <c r="K1065" s="130"/>
      <c r="L1065" s="130"/>
      <c r="M1065" s="130"/>
    </row>
    <row r="1066" spans="9:13" ht="12.75">
      <c r="I1066" s="130"/>
      <c r="J1066" s="130"/>
      <c r="K1066" s="130"/>
      <c r="L1066" s="130"/>
      <c r="M1066" s="130"/>
    </row>
    <row r="1067" spans="9:13" ht="12.75">
      <c r="I1067" s="130"/>
      <c r="J1067" s="130"/>
      <c r="K1067" s="130"/>
      <c r="L1067" s="130"/>
      <c r="M1067" s="130"/>
    </row>
    <row r="1068" spans="9:13" ht="12.75">
      <c r="I1068" s="130"/>
      <c r="J1068" s="130"/>
      <c r="K1068" s="130"/>
      <c r="L1068" s="130"/>
      <c r="M1068" s="130"/>
    </row>
    <row r="1069" spans="9:13" ht="12.75">
      <c r="I1069" s="130"/>
      <c r="J1069" s="130"/>
      <c r="K1069" s="130"/>
      <c r="L1069" s="130"/>
      <c r="M1069" s="130"/>
    </row>
    <row r="1070" spans="9:13" ht="12.75">
      <c r="I1070" s="130"/>
      <c r="J1070" s="130"/>
      <c r="K1070" s="130"/>
      <c r="L1070" s="130"/>
      <c r="M1070" s="130"/>
    </row>
    <row r="1071" spans="9:13" ht="12.75">
      <c r="I1071" s="130"/>
      <c r="J1071" s="130"/>
      <c r="K1071" s="130"/>
      <c r="L1071" s="130"/>
      <c r="M1071" s="130"/>
    </row>
    <row r="1072" spans="9:13" ht="12.75">
      <c r="I1072" s="130"/>
      <c r="J1072" s="130"/>
      <c r="K1072" s="130"/>
      <c r="L1072" s="130"/>
      <c r="M1072" s="130"/>
    </row>
    <row r="1073" spans="9:13" ht="12.75">
      <c r="I1073" s="130"/>
      <c r="J1073" s="130"/>
      <c r="K1073" s="130"/>
      <c r="L1073" s="130"/>
      <c r="M1073" s="130"/>
    </row>
    <row r="1074" spans="9:13" ht="12.75">
      <c r="I1074" s="130"/>
      <c r="J1074" s="130"/>
      <c r="K1074" s="130"/>
      <c r="L1074" s="130"/>
      <c r="M1074" s="130"/>
    </row>
    <row r="1075" spans="9:13" ht="12.75">
      <c r="I1075" s="130"/>
      <c r="J1075" s="130"/>
      <c r="K1075" s="130"/>
      <c r="L1075" s="130"/>
      <c r="M1075" s="130"/>
    </row>
    <row r="1076" spans="9:13" ht="12.75">
      <c r="I1076" s="130"/>
      <c r="J1076" s="130"/>
      <c r="K1076" s="130"/>
      <c r="L1076" s="130"/>
      <c r="M1076" s="130"/>
    </row>
    <row r="1077" spans="9:13" ht="12.75">
      <c r="I1077" s="130"/>
      <c r="J1077" s="130"/>
      <c r="K1077" s="130"/>
      <c r="L1077" s="130"/>
      <c r="M1077" s="130"/>
    </row>
    <row r="1078" spans="9:13" ht="12.75">
      <c r="I1078" s="130"/>
      <c r="J1078" s="130"/>
      <c r="K1078" s="130"/>
      <c r="L1078" s="130"/>
      <c r="M1078" s="130"/>
    </row>
    <row r="1079" spans="9:13" ht="12.75">
      <c r="I1079" s="130"/>
      <c r="J1079" s="130"/>
      <c r="K1079" s="130"/>
      <c r="L1079" s="130"/>
      <c r="M1079" s="130"/>
    </row>
    <row r="1080" spans="9:13" ht="12.75">
      <c r="I1080" s="130"/>
      <c r="J1080" s="130"/>
      <c r="K1080" s="130"/>
      <c r="L1080" s="130"/>
      <c r="M1080" s="130"/>
    </row>
    <row r="1081" spans="9:13" ht="12.75">
      <c r="I1081" s="130"/>
      <c r="J1081" s="130"/>
      <c r="K1081" s="130"/>
      <c r="L1081" s="130"/>
      <c r="M1081" s="130"/>
    </row>
    <row r="1082" spans="9:13" ht="12.75">
      <c r="I1082" s="130"/>
      <c r="J1082" s="130"/>
      <c r="K1082" s="130"/>
      <c r="L1082" s="130"/>
      <c r="M1082" s="130"/>
    </row>
    <row r="1083" spans="9:13" ht="12.75">
      <c r="I1083" s="130"/>
      <c r="J1083" s="130"/>
      <c r="K1083" s="130"/>
      <c r="L1083" s="130"/>
      <c r="M1083" s="130"/>
    </row>
    <row r="1084" spans="9:13" ht="12.75">
      <c r="I1084" s="130"/>
      <c r="J1084" s="130"/>
      <c r="K1084" s="130"/>
      <c r="L1084" s="130"/>
      <c r="M1084" s="130"/>
    </row>
    <row r="1085" spans="9:13" ht="12.75">
      <c r="I1085" s="130"/>
      <c r="J1085" s="130"/>
      <c r="K1085" s="130"/>
      <c r="L1085" s="130"/>
      <c r="M1085" s="130"/>
    </row>
    <row r="1086" spans="9:13" ht="12.75">
      <c r="I1086" s="130"/>
      <c r="J1086" s="130"/>
      <c r="K1086" s="130"/>
      <c r="L1086" s="130"/>
      <c r="M1086" s="130"/>
    </row>
    <row r="1087" spans="9:13" ht="12.75">
      <c r="I1087" s="130"/>
      <c r="J1087" s="130"/>
      <c r="K1087" s="130"/>
      <c r="L1087" s="130"/>
      <c r="M1087" s="130"/>
    </row>
    <row r="1088" spans="9:13" ht="12.75">
      <c r="I1088" s="130"/>
      <c r="J1088" s="130"/>
      <c r="K1088" s="130"/>
      <c r="L1088" s="130"/>
      <c r="M1088" s="130"/>
    </row>
    <row r="1089" spans="9:13" ht="12.75">
      <c r="I1089" s="130"/>
      <c r="J1089" s="130"/>
      <c r="K1089" s="130"/>
      <c r="L1089" s="130"/>
      <c r="M1089" s="130"/>
    </row>
    <row r="1090" spans="9:13" ht="12.75">
      <c r="I1090" s="130"/>
      <c r="J1090" s="130"/>
      <c r="K1090" s="130"/>
      <c r="L1090" s="130"/>
      <c r="M1090" s="130"/>
    </row>
    <row r="1091" spans="9:13" ht="12.75">
      <c r="I1091" s="130"/>
      <c r="J1091" s="130"/>
      <c r="K1091" s="130"/>
      <c r="L1091" s="130"/>
      <c r="M1091" s="130"/>
    </row>
    <row r="1092" spans="9:13" ht="12.75">
      <c r="I1092" s="130"/>
      <c r="J1092" s="130"/>
      <c r="K1092" s="130"/>
      <c r="L1092" s="130"/>
      <c r="M1092" s="130"/>
    </row>
    <row r="1093" spans="9:13" ht="12.75">
      <c r="I1093" s="130"/>
      <c r="J1093" s="130"/>
      <c r="K1093" s="130"/>
      <c r="L1093" s="130"/>
      <c r="M1093" s="130"/>
    </row>
    <row r="1094" spans="9:13" ht="12.75">
      <c r="I1094" s="130"/>
      <c r="J1094" s="130"/>
      <c r="K1094" s="130"/>
      <c r="L1094" s="130"/>
      <c r="M1094" s="130"/>
    </row>
    <row r="1095" spans="9:13" ht="12.75">
      <c r="I1095" s="130"/>
      <c r="J1095" s="130"/>
      <c r="K1095" s="130"/>
      <c r="L1095" s="130"/>
      <c r="M1095" s="130"/>
    </row>
    <row r="1096" spans="9:13" ht="12.75">
      <c r="I1096" s="130"/>
      <c r="J1096" s="130"/>
      <c r="K1096" s="130"/>
      <c r="L1096" s="130"/>
      <c r="M1096" s="130"/>
    </row>
    <row r="1097" spans="9:13" ht="12.75">
      <c r="I1097" s="130"/>
      <c r="J1097" s="130"/>
      <c r="K1097" s="130"/>
      <c r="L1097" s="130"/>
      <c r="M1097" s="130"/>
    </row>
    <row r="1098" spans="9:13" ht="12.75">
      <c r="I1098" s="130"/>
      <c r="J1098" s="130"/>
      <c r="K1098" s="130"/>
      <c r="L1098" s="130"/>
      <c r="M1098" s="130"/>
    </row>
    <row r="1099" spans="9:13" ht="12.75">
      <c r="I1099" s="130"/>
      <c r="J1099" s="130"/>
      <c r="K1099" s="130"/>
      <c r="L1099" s="130"/>
      <c r="M1099" s="130"/>
    </row>
    <row r="1100" spans="9:13" ht="12.75">
      <c r="I1100" s="130"/>
      <c r="J1100" s="130"/>
      <c r="K1100" s="130"/>
      <c r="L1100" s="130"/>
      <c r="M1100" s="130"/>
    </row>
    <row r="1101" spans="9:13" ht="12.75">
      <c r="I1101" s="130"/>
      <c r="J1101" s="130"/>
      <c r="K1101" s="130"/>
      <c r="L1101" s="130"/>
      <c r="M1101" s="130"/>
    </row>
    <row r="1102" spans="9:13" ht="12.75">
      <c r="I1102" s="130"/>
      <c r="J1102" s="130"/>
      <c r="K1102" s="130"/>
      <c r="L1102" s="130"/>
      <c r="M1102" s="130"/>
    </row>
    <row r="1103" spans="9:13" ht="12.75">
      <c r="I1103" s="130"/>
      <c r="J1103" s="130"/>
      <c r="K1103" s="130"/>
      <c r="L1103" s="130"/>
      <c r="M1103" s="130"/>
    </row>
    <row r="1104" spans="9:13" ht="12.75">
      <c r="I1104" s="130"/>
      <c r="J1104" s="130"/>
      <c r="K1104" s="130"/>
      <c r="L1104" s="130"/>
      <c r="M1104" s="130"/>
    </row>
    <row r="1105" spans="9:13" ht="12.75">
      <c r="I1105" s="130"/>
      <c r="J1105" s="130"/>
      <c r="K1105" s="130"/>
      <c r="L1105" s="130"/>
      <c r="M1105" s="130"/>
    </row>
    <row r="1106" spans="9:13" ht="12.75">
      <c r="I1106" s="130"/>
      <c r="J1106" s="130"/>
      <c r="K1106" s="130"/>
      <c r="L1106" s="130"/>
      <c r="M1106" s="130"/>
    </row>
    <row r="1107" spans="9:13" ht="12.75">
      <c r="I1107" s="130"/>
      <c r="J1107" s="130"/>
      <c r="K1107" s="130"/>
      <c r="L1107" s="130"/>
      <c r="M1107" s="130"/>
    </row>
    <row r="1108" spans="9:13" ht="12.75">
      <c r="I1108" s="130"/>
      <c r="J1108" s="130"/>
      <c r="K1108" s="130"/>
      <c r="L1108" s="130"/>
      <c r="M1108" s="130"/>
    </row>
    <row r="1109" spans="9:13" ht="12.75">
      <c r="I1109" s="130"/>
      <c r="J1109" s="130"/>
      <c r="K1109" s="130"/>
      <c r="L1109" s="130"/>
      <c r="M1109" s="130"/>
    </row>
    <row r="1110" spans="9:13" ht="12.75">
      <c r="I1110" s="130"/>
      <c r="J1110" s="130"/>
      <c r="K1110" s="130"/>
      <c r="L1110" s="130"/>
      <c r="M1110" s="130"/>
    </row>
    <row r="1111" spans="9:13" ht="12.75">
      <c r="I1111" s="130"/>
      <c r="J1111" s="130"/>
      <c r="K1111" s="130"/>
      <c r="L1111" s="130"/>
      <c r="M1111" s="130"/>
    </row>
    <row r="1112" spans="9:13" ht="12.75">
      <c r="I1112" s="130"/>
      <c r="J1112" s="130"/>
      <c r="K1112" s="130"/>
      <c r="L1112" s="130"/>
      <c r="M1112" s="130"/>
    </row>
    <row r="1113" spans="9:13" ht="12.75">
      <c r="I1113" s="130"/>
      <c r="J1113" s="130"/>
      <c r="K1113" s="130"/>
      <c r="L1113" s="130"/>
      <c r="M1113" s="130"/>
    </row>
    <row r="1114" spans="9:13" ht="12.75">
      <c r="I1114" s="130"/>
      <c r="J1114" s="130"/>
      <c r="K1114" s="130"/>
      <c r="L1114" s="130"/>
      <c r="M1114" s="130"/>
    </row>
    <row r="1115" spans="9:13" ht="12.75">
      <c r="I1115" s="130"/>
      <c r="J1115" s="130"/>
      <c r="K1115" s="130"/>
      <c r="L1115" s="130"/>
      <c r="M1115" s="130"/>
    </row>
    <row r="1116" spans="9:13" ht="12.75">
      <c r="I1116" s="130"/>
      <c r="J1116" s="130"/>
      <c r="K1116" s="130"/>
      <c r="L1116" s="130"/>
      <c r="M1116" s="130"/>
    </row>
    <row r="1117" spans="9:13" ht="12.75">
      <c r="I1117" s="130"/>
      <c r="J1117" s="130"/>
      <c r="K1117" s="130"/>
      <c r="L1117" s="130"/>
      <c r="M1117" s="130"/>
    </row>
    <row r="1118" spans="9:13" ht="12.75">
      <c r="I1118" s="130"/>
      <c r="J1118" s="130"/>
      <c r="K1118" s="130"/>
      <c r="L1118" s="130"/>
      <c r="M1118" s="130"/>
    </row>
    <row r="1119" spans="9:13" ht="12.75">
      <c r="I1119" s="130"/>
      <c r="J1119" s="130"/>
      <c r="K1119" s="130"/>
      <c r="L1119" s="130"/>
      <c r="M1119" s="130"/>
    </row>
    <row r="1120" spans="9:13" ht="12.75">
      <c r="I1120" s="130"/>
      <c r="J1120" s="130"/>
      <c r="K1120" s="130"/>
      <c r="L1120" s="130"/>
      <c r="M1120" s="130"/>
    </row>
    <row r="1121" spans="9:13" ht="12.75">
      <c r="I1121" s="130"/>
      <c r="J1121" s="130"/>
      <c r="K1121" s="130"/>
      <c r="L1121" s="130"/>
      <c r="M1121" s="130"/>
    </row>
    <row r="1122" spans="9:13" ht="12.75">
      <c r="I1122" s="130"/>
      <c r="J1122" s="130"/>
      <c r="K1122" s="130"/>
      <c r="L1122" s="130"/>
      <c r="M1122" s="130"/>
    </row>
    <row r="1123" spans="9:13" ht="12.75">
      <c r="I1123" s="130"/>
      <c r="J1123" s="130"/>
      <c r="K1123" s="130"/>
      <c r="L1123" s="130"/>
      <c r="M1123" s="130"/>
    </row>
    <row r="1124" spans="9:13" ht="12.75">
      <c r="I1124" s="130"/>
      <c r="J1124" s="130"/>
      <c r="K1124" s="130"/>
      <c r="L1124" s="130"/>
      <c r="M1124" s="130"/>
    </row>
    <row r="1125" spans="9:13" ht="12.75">
      <c r="I1125" s="130"/>
      <c r="J1125" s="130"/>
      <c r="K1125" s="130"/>
      <c r="L1125" s="130"/>
      <c r="M1125" s="130"/>
    </row>
    <row r="1126" spans="9:13" ht="12.75">
      <c r="I1126" s="130"/>
      <c r="J1126" s="130"/>
      <c r="K1126" s="130"/>
      <c r="L1126" s="130"/>
      <c r="M1126" s="130"/>
    </row>
    <row r="1127" spans="9:13" ht="12.75">
      <c r="I1127" s="130"/>
      <c r="J1127" s="130"/>
      <c r="K1127" s="130"/>
      <c r="L1127" s="130"/>
      <c r="M1127" s="130"/>
    </row>
    <row r="1128" spans="9:13" ht="12.75">
      <c r="I1128" s="130"/>
      <c r="J1128" s="130"/>
      <c r="K1128" s="130"/>
      <c r="L1128" s="130"/>
      <c r="M1128" s="130"/>
    </row>
    <row r="1129" spans="9:13" ht="12.75">
      <c r="I1129" s="130"/>
      <c r="J1129" s="130"/>
      <c r="K1129" s="130"/>
      <c r="L1129" s="130"/>
      <c r="M1129" s="130"/>
    </row>
    <row r="1130" spans="9:13" ht="12.75">
      <c r="I1130" s="130"/>
      <c r="J1130" s="130"/>
      <c r="K1130" s="130"/>
      <c r="L1130" s="130"/>
      <c r="M1130" s="130"/>
    </row>
    <row r="1131" spans="9:13" ht="12.75">
      <c r="I1131" s="130"/>
      <c r="J1131" s="130"/>
      <c r="K1131" s="130"/>
      <c r="L1131" s="130"/>
      <c r="M1131" s="130"/>
    </row>
    <row r="1132" spans="9:13" ht="12.75">
      <c r="I1132" s="130"/>
      <c r="J1132" s="130"/>
      <c r="K1132" s="130"/>
      <c r="L1132" s="130"/>
      <c r="M1132" s="130"/>
    </row>
    <row r="1133" spans="9:13" ht="12.75">
      <c r="I1133" s="130"/>
      <c r="J1133" s="130"/>
      <c r="K1133" s="130"/>
      <c r="L1133" s="130"/>
      <c r="M1133" s="130"/>
    </row>
    <row r="1134" spans="9:13" ht="12.75">
      <c r="I1134" s="130"/>
      <c r="J1134" s="130"/>
      <c r="K1134" s="130"/>
      <c r="L1134" s="130"/>
      <c r="M1134" s="130"/>
    </row>
    <row r="1135" spans="9:13" ht="12.75">
      <c r="I1135" s="130"/>
      <c r="J1135" s="130"/>
      <c r="K1135" s="130"/>
      <c r="L1135" s="130"/>
      <c r="M1135" s="130"/>
    </row>
    <row r="1136" spans="9:13" ht="12.75">
      <c r="I1136" s="130"/>
      <c r="J1136" s="130"/>
      <c r="K1136" s="130"/>
      <c r="L1136" s="130"/>
      <c r="M1136" s="130"/>
    </row>
    <row r="1137" spans="9:13" ht="12.75">
      <c r="I1137" s="130"/>
      <c r="J1137" s="130"/>
      <c r="K1137" s="130"/>
      <c r="L1137" s="130"/>
      <c r="M1137" s="130"/>
    </row>
    <row r="1138" spans="9:13" ht="12.75">
      <c r="I1138" s="130"/>
      <c r="J1138" s="130"/>
      <c r="K1138" s="130"/>
      <c r="L1138" s="130"/>
      <c r="M1138" s="130"/>
    </row>
    <row r="1139" spans="9:13" ht="12.75">
      <c r="I1139" s="130"/>
      <c r="J1139" s="130"/>
      <c r="K1139" s="130"/>
      <c r="L1139" s="130"/>
      <c r="M1139" s="130"/>
    </row>
    <row r="1140" spans="9:13" ht="12.75">
      <c r="I1140" s="130"/>
      <c r="J1140" s="130"/>
      <c r="K1140" s="130"/>
      <c r="L1140" s="130"/>
      <c r="M1140" s="130"/>
    </row>
    <row r="1141" spans="9:13" ht="12.75">
      <c r="I1141" s="130"/>
      <c r="J1141" s="130"/>
      <c r="K1141" s="130"/>
      <c r="L1141" s="130"/>
      <c r="M1141" s="130"/>
    </row>
    <row r="1142" spans="9:13" ht="12.75">
      <c r="I1142" s="130"/>
      <c r="J1142" s="130"/>
      <c r="K1142" s="130"/>
      <c r="L1142" s="130"/>
      <c r="M1142" s="130"/>
    </row>
    <row r="1143" spans="9:13" ht="12.75">
      <c r="I1143" s="130"/>
      <c r="J1143" s="130"/>
      <c r="K1143" s="130"/>
      <c r="L1143" s="130"/>
      <c r="M1143" s="130"/>
    </row>
    <row r="1144" spans="9:13" ht="12.75">
      <c r="I1144" s="130"/>
      <c r="J1144" s="130"/>
      <c r="K1144" s="130"/>
      <c r="L1144" s="130"/>
      <c r="M1144" s="130"/>
    </row>
    <row r="1145" spans="9:13" ht="12.75">
      <c r="I1145" s="130"/>
      <c r="J1145" s="130"/>
      <c r="K1145" s="130"/>
      <c r="L1145" s="130"/>
      <c r="M1145" s="130"/>
    </row>
    <row r="1146" spans="9:13" ht="12.75">
      <c r="I1146" s="130"/>
      <c r="J1146" s="130"/>
      <c r="K1146" s="130"/>
      <c r="L1146" s="130"/>
      <c r="M1146" s="130"/>
    </row>
    <row r="1147" spans="9:13" ht="12.75">
      <c r="I1147" s="130"/>
      <c r="J1147" s="130"/>
      <c r="K1147" s="130"/>
      <c r="L1147" s="130"/>
      <c r="M1147" s="130"/>
    </row>
    <row r="1148" spans="9:13" ht="12.75">
      <c r="I1148" s="130"/>
      <c r="J1148" s="130"/>
      <c r="K1148" s="130"/>
      <c r="L1148" s="130"/>
      <c r="M1148" s="130"/>
    </row>
    <row r="1149" spans="9:13" ht="12.75">
      <c r="I1149" s="130"/>
      <c r="J1149" s="130"/>
      <c r="K1149" s="130"/>
      <c r="L1149" s="130"/>
      <c r="M1149" s="130"/>
    </row>
    <row r="1150" spans="9:13" ht="12.75">
      <c r="I1150" s="130"/>
      <c r="J1150" s="130"/>
      <c r="K1150" s="130"/>
      <c r="L1150" s="130"/>
      <c r="M1150" s="130"/>
    </row>
    <row r="1151" spans="9:13" ht="12.75">
      <c r="I1151" s="130"/>
      <c r="J1151" s="130"/>
      <c r="K1151" s="130"/>
      <c r="L1151" s="130"/>
      <c r="M1151" s="130"/>
    </row>
    <row r="1152" spans="9:13" ht="12.75">
      <c r="I1152" s="130"/>
      <c r="J1152" s="130"/>
      <c r="K1152" s="130"/>
      <c r="L1152" s="130"/>
      <c r="M1152" s="130"/>
    </row>
    <row r="1153" spans="9:13" ht="12.75">
      <c r="I1153" s="130"/>
      <c r="J1153" s="130"/>
      <c r="K1153" s="130"/>
      <c r="L1153" s="130"/>
      <c r="M1153" s="130"/>
    </row>
    <row r="1154" spans="9:13" ht="12.75">
      <c r="I1154" s="130"/>
      <c r="J1154" s="130"/>
      <c r="K1154" s="130"/>
      <c r="L1154" s="130"/>
      <c r="M1154" s="130"/>
    </row>
    <row r="1155" spans="9:13" ht="12.75">
      <c r="I1155" s="130"/>
      <c r="J1155" s="130"/>
      <c r="K1155" s="130"/>
      <c r="L1155" s="130"/>
      <c r="M1155" s="130"/>
    </row>
    <row r="1156" spans="9:13" ht="12.75">
      <c r="I1156" s="130"/>
      <c r="J1156" s="130"/>
      <c r="K1156" s="130"/>
      <c r="L1156" s="130"/>
      <c r="M1156" s="130"/>
    </row>
    <row r="1157" spans="9:13" ht="12.75">
      <c r="I1157" s="130"/>
      <c r="J1157" s="130"/>
      <c r="K1157" s="130"/>
      <c r="L1157" s="130"/>
      <c r="M1157" s="130"/>
    </row>
    <row r="1158" spans="9:13" ht="12.75">
      <c r="I1158" s="130"/>
      <c r="J1158" s="130"/>
      <c r="K1158" s="130"/>
      <c r="L1158" s="130"/>
      <c r="M1158" s="130"/>
    </row>
    <row r="1159" spans="9:13" ht="12.75">
      <c r="I1159" s="130"/>
      <c r="J1159" s="130"/>
      <c r="K1159" s="130"/>
      <c r="L1159" s="130"/>
      <c r="M1159" s="130"/>
    </row>
    <row r="1160" spans="9:13" ht="12.75">
      <c r="I1160" s="130"/>
      <c r="J1160" s="130"/>
      <c r="K1160" s="130"/>
      <c r="L1160" s="130"/>
      <c r="M1160" s="130"/>
    </row>
    <row r="1161" spans="9:13" ht="12.75">
      <c r="I1161" s="130"/>
      <c r="J1161" s="130"/>
      <c r="K1161" s="130"/>
      <c r="L1161" s="130"/>
      <c r="M1161" s="130"/>
    </row>
    <row r="1162" spans="9:13" ht="12.75">
      <c r="I1162" s="130"/>
      <c r="J1162" s="130"/>
      <c r="K1162" s="130"/>
      <c r="L1162" s="130"/>
      <c r="M1162" s="130"/>
    </row>
    <row r="1163" spans="9:13" ht="12.75">
      <c r="I1163" s="130"/>
      <c r="J1163" s="130"/>
      <c r="K1163" s="130"/>
      <c r="L1163" s="130"/>
      <c r="M1163" s="130"/>
    </row>
    <row r="1164" spans="9:13" ht="12.75">
      <c r="I1164" s="130"/>
      <c r="J1164" s="130"/>
      <c r="K1164" s="130"/>
      <c r="L1164" s="130"/>
      <c r="M1164" s="130"/>
    </row>
    <row r="1165" spans="9:13" ht="12.75">
      <c r="I1165" s="130"/>
      <c r="J1165" s="130"/>
      <c r="K1165" s="130"/>
      <c r="L1165" s="130"/>
      <c r="M1165" s="130"/>
    </row>
    <row r="1166" spans="9:13" ht="12.75">
      <c r="I1166" s="130"/>
      <c r="J1166" s="130"/>
      <c r="K1166" s="130"/>
      <c r="L1166" s="130"/>
      <c r="M1166" s="130"/>
    </row>
    <row r="1167" spans="9:13" ht="12.75">
      <c r="I1167" s="130"/>
      <c r="J1167" s="130"/>
      <c r="K1167" s="130"/>
      <c r="L1167" s="130"/>
      <c r="M1167" s="130"/>
    </row>
    <row r="1168" spans="9:13" ht="12.75">
      <c r="I1168" s="130"/>
      <c r="J1168" s="130"/>
      <c r="K1168" s="130"/>
      <c r="L1168" s="130"/>
      <c r="M1168" s="130"/>
    </row>
    <row r="1169" spans="9:13" ht="12.75">
      <c r="I1169" s="130"/>
      <c r="J1169" s="130"/>
      <c r="K1169" s="130"/>
      <c r="L1169" s="130"/>
      <c r="M1169" s="130"/>
    </row>
    <row r="1170" spans="9:13" ht="12.75">
      <c r="I1170" s="130"/>
      <c r="J1170" s="130"/>
      <c r="K1170" s="130"/>
      <c r="L1170" s="130"/>
      <c r="M1170" s="130"/>
    </row>
    <row r="1171" spans="9:13" ht="12.75">
      <c r="I1171" s="130"/>
      <c r="J1171" s="130"/>
      <c r="K1171" s="130"/>
      <c r="L1171" s="130"/>
      <c r="M1171" s="130"/>
    </row>
    <row r="1172" spans="9:13" ht="12.75">
      <c r="I1172" s="130"/>
      <c r="J1172" s="130"/>
      <c r="K1172" s="130"/>
      <c r="L1172" s="130"/>
      <c r="M1172" s="130"/>
    </row>
    <row r="1173" spans="9:13" ht="12.75">
      <c r="I1173" s="130"/>
      <c r="J1173" s="130"/>
      <c r="K1173" s="130"/>
      <c r="L1173" s="130"/>
      <c r="M1173" s="130"/>
    </row>
    <row r="1174" spans="9:13" ht="12.75">
      <c r="I1174" s="130"/>
      <c r="J1174" s="130"/>
      <c r="K1174" s="130"/>
      <c r="L1174" s="130"/>
      <c r="M1174" s="130"/>
    </row>
    <row r="1175" spans="9:13" ht="12.75">
      <c r="I1175" s="130"/>
      <c r="J1175" s="130"/>
      <c r="K1175" s="130"/>
      <c r="L1175" s="130"/>
      <c r="M1175" s="130"/>
    </row>
    <row r="1176" spans="9:13" ht="12.75">
      <c r="I1176" s="130"/>
      <c r="J1176" s="130"/>
      <c r="K1176" s="130"/>
      <c r="L1176" s="130"/>
      <c r="M1176" s="130"/>
    </row>
    <row r="1177" spans="9:13" ht="12.75">
      <c r="I1177" s="130"/>
      <c r="J1177" s="130"/>
      <c r="K1177" s="130"/>
      <c r="L1177" s="130"/>
      <c r="M1177" s="130"/>
    </row>
    <row r="1178" spans="9:13" ht="12.75">
      <c r="I1178" s="130"/>
      <c r="J1178" s="130"/>
      <c r="K1178" s="130"/>
      <c r="L1178" s="130"/>
      <c r="M1178" s="130"/>
    </row>
    <row r="1179" spans="9:13" ht="12.75">
      <c r="I1179" s="130"/>
      <c r="J1179" s="130"/>
      <c r="K1179" s="130"/>
      <c r="L1179" s="130"/>
      <c r="M1179" s="130"/>
    </row>
    <row r="1180" spans="9:13" ht="12.75">
      <c r="I1180" s="130"/>
      <c r="J1180" s="130"/>
      <c r="K1180" s="130"/>
      <c r="L1180" s="130"/>
      <c r="M1180" s="130"/>
    </row>
    <row r="1181" spans="9:13" ht="12.75">
      <c r="I1181" s="130"/>
      <c r="J1181" s="130"/>
      <c r="K1181" s="130"/>
      <c r="L1181" s="130"/>
      <c r="M1181" s="130"/>
    </row>
    <row r="1182" spans="9:13" ht="12.75">
      <c r="I1182" s="130"/>
      <c r="J1182" s="130"/>
      <c r="K1182" s="130"/>
      <c r="L1182" s="130"/>
      <c r="M1182" s="130"/>
    </row>
    <row r="1183" spans="9:13" ht="12.75">
      <c r="I1183" s="130"/>
      <c r="J1183" s="130"/>
      <c r="K1183" s="130"/>
      <c r="L1183" s="130"/>
      <c r="M1183" s="130"/>
    </row>
    <row r="1184" spans="9:13" ht="12.75">
      <c r="I1184" s="130"/>
      <c r="J1184" s="130"/>
      <c r="K1184" s="130"/>
      <c r="L1184" s="130"/>
      <c r="M1184" s="130"/>
    </row>
    <row r="1185" spans="9:13" ht="12.75">
      <c r="I1185" s="130"/>
      <c r="J1185" s="130"/>
      <c r="K1185" s="130"/>
      <c r="L1185" s="130"/>
      <c r="M1185" s="130"/>
    </row>
    <row r="1186" spans="9:13" ht="12.75">
      <c r="I1186" s="130"/>
      <c r="J1186" s="130"/>
      <c r="K1186" s="130"/>
      <c r="L1186" s="130"/>
      <c r="M1186" s="130"/>
    </row>
    <row r="1187" spans="9:13" ht="12.75">
      <c r="I1187" s="130"/>
      <c r="J1187" s="130"/>
      <c r="K1187" s="130"/>
      <c r="L1187" s="130"/>
      <c r="M1187" s="130"/>
    </row>
    <row r="1188" spans="9:13" ht="12.75">
      <c r="I1188" s="130"/>
      <c r="J1188" s="130"/>
      <c r="K1188" s="130"/>
      <c r="L1188" s="130"/>
      <c r="M1188" s="130"/>
    </row>
    <row r="1189" spans="9:13" ht="12.75">
      <c r="I1189" s="130"/>
      <c r="J1189" s="130"/>
      <c r="K1189" s="130"/>
      <c r="L1189" s="130"/>
      <c r="M1189" s="130"/>
    </row>
    <row r="1190" spans="9:13" ht="12.75">
      <c r="I1190" s="130"/>
      <c r="J1190" s="130"/>
      <c r="K1190" s="130"/>
      <c r="L1190" s="130"/>
      <c r="M1190" s="130"/>
    </row>
    <row r="1191" spans="9:13" ht="12.75">
      <c r="I1191" s="130"/>
      <c r="J1191" s="130"/>
      <c r="K1191" s="130"/>
      <c r="L1191" s="130"/>
      <c r="M1191" s="130"/>
    </row>
    <row r="1192" spans="9:13" ht="12.75">
      <c r="I1192" s="130"/>
      <c r="J1192" s="130"/>
      <c r="K1192" s="130"/>
      <c r="L1192" s="130"/>
      <c r="M1192" s="130"/>
    </row>
    <row r="1193" spans="9:13" ht="12.75">
      <c r="I1193" s="130"/>
      <c r="J1193" s="130"/>
      <c r="K1193" s="130"/>
      <c r="L1193" s="130"/>
      <c r="M1193" s="130"/>
    </row>
    <row r="1194" spans="9:13" ht="12.75">
      <c r="I1194" s="130"/>
      <c r="J1194" s="130"/>
      <c r="K1194" s="130"/>
      <c r="L1194" s="130"/>
      <c r="M1194" s="130"/>
    </row>
    <row r="1195" spans="9:13" ht="12.75">
      <c r="I1195" s="130"/>
      <c r="J1195" s="130"/>
      <c r="K1195" s="130"/>
      <c r="L1195" s="130"/>
      <c r="M1195" s="130"/>
    </row>
    <row r="1196" spans="9:13" ht="12.75">
      <c r="I1196" s="130"/>
      <c r="J1196" s="130"/>
      <c r="K1196" s="130"/>
      <c r="L1196" s="130"/>
      <c r="M1196" s="130"/>
    </row>
    <row r="1197" spans="9:13" ht="12.75">
      <c r="I1197" s="130"/>
      <c r="J1197" s="130"/>
      <c r="K1197" s="130"/>
      <c r="L1197" s="130"/>
      <c r="M1197" s="130"/>
    </row>
    <row r="1198" spans="9:13" ht="12.75">
      <c r="I1198" s="130"/>
      <c r="J1198" s="130"/>
      <c r="K1198" s="130"/>
      <c r="L1198" s="130"/>
      <c r="M1198" s="130"/>
    </row>
    <row r="1199" spans="9:13" ht="12.75">
      <c r="I1199" s="130"/>
      <c r="J1199" s="130"/>
      <c r="K1199" s="130"/>
      <c r="L1199" s="130"/>
      <c r="M1199" s="130"/>
    </row>
    <row r="1200" spans="9:13" ht="12.75">
      <c r="I1200" s="130"/>
      <c r="J1200" s="130"/>
      <c r="K1200" s="130"/>
      <c r="L1200" s="130"/>
      <c r="M1200" s="130"/>
    </row>
    <row r="1201" spans="9:13" ht="12.75">
      <c r="I1201" s="130"/>
      <c r="J1201" s="130"/>
      <c r="K1201" s="130"/>
      <c r="L1201" s="130"/>
      <c r="M1201" s="130"/>
    </row>
    <row r="1202" spans="9:13" ht="12.75">
      <c r="I1202" s="130"/>
      <c r="J1202" s="130"/>
      <c r="K1202" s="130"/>
      <c r="L1202" s="130"/>
      <c r="M1202" s="130"/>
    </row>
    <row r="1203" spans="9:13" ht="12.75">
      <c r="I1203" s="130"/>
      <c r="J1203" s="130"/>
      <c r="K1203" s="130"/>
      <c r="L1203" s="130"/>
      <c r="M1203" s="130"/>
    </row>
    <row r="1204" spans="9:13" ht="12.75">
      <c r="I1204" s="130"/>
      <c r="J1204" s="130"/>
      <c r="K1204" s="130"/>
      <c r="L1204" s="130"/>
      <c r="M1204" s="130"/>
    </row>
    <row r="1205" spans="9:13" ht="12.75">
      <c r="I1205" s="130"/>
      <c r="J1205" s="130"/>
      <c r="K1205" s="130"/>
      <c r="L1205" s="130"/>
      <c r="M1205" s="130"/>
    </row>
    <row r="1206" spans="9:13" ht="12.75">
      <c r="I1206" s="130"/>
      <c r="J1206" s="130"/>
      <c r="K1206" s="130"/>
      <c r="L1206" s="130"/>
      <c r="M1206" s="130"/>
    </row>
    <row r="1207" spans="9:13" ht="12.75">
      <c r="I1207" s="130"/>
      <c r="J1207" s="130"/>
      <c r="K1207" s="130"/>
      <c r="L1207" s="130"/>
      <c r="M1207" s="130"/>
    </row>
    <row r="1208" spans="9:13" ht="12.75">
      <c r="I1208" s="130"/>
      <c r="J1208" s="130"/>
      <c r="K1208" s="130"/>
      <c r="L1208" s="130"/>
      <c r="M1208" s="130"/>
    </row>
    <row r="1209" spans="9:13" ht="12.75">
      <c r="I1209" s="130"/>
      <c r="J1209" s="130"/>
      <c r="K1209" s="130"/>
      <c r="L1209" s="130"/>
      <c r="M1209" s="130"/>
    </row>
    <row r="1210" spans="9:13" ht="12.75">
      <c r="I1210" s="130"/>
      <c r="J1210" s="130"/>
      <c r="K1210" s="130"/>
      <c r="L1210" s="130"/>
      <c r="M1210" s="130"/>
    </row>
    <row r="1211" spans="9:13" ht="12.75">
      <c r="I1211" s="130"/>
      <c r="J1211" s="130"/>
      <c r="K1211" s="130"/>
      <c r="L1211" s="130"/>
      <c r="M1211" s="130"/>
    </row>
    <row r="1212" spans="9:13" ht="12.75">
      <c r="I1212" s="130"/>
      <c r="J1212" s="130"/>
      <c r="K1212" s="130"/>
      <c r="L1212" s="130"/>
      <c r="M1212" s="130"/>
    </row>
    <row r="1213" spans="9:13" ht="12.75">
      <c r="I1213" s="130"/>
      <c r="J1213" s="130"/>
      <c r="K1213" s="130"/>
      <c r="L1213" s="130"/>
      <c r="M1213" s="130"/>
    </row>
    <row r="1214" spans="9:13" ht="12.75">
      <c r="I1214" s="130"/>
      <c r="J1214" s="130"/>
      <c r="K1214" s="130"/>
      <c r="L1214" s="130"/>
      <c r="M1214" s="130"/>
    </row>
    <row r="1215" spans="9:13" ht="12.75">
      <c r="I1215" s="130"/>
      <c r="J1215" s="130"/>
      <c r="K1215" s="130"/>
      <c r="L1215" s="130"/>
      <c r="M1215" s="130"/>
    </row>
    <row r="1216" spans="9:13" ht="12.75">
      <c r="I1216" s="130"/>
      <c r="J1216" s="130"/>
      <c r="K1216" s="130"/>
      <c r="L1216" s="130"/>
      <c r="M1216" s="130"/>
    </row>
    <row r="1217" spans="9:13" ht="12.75">
      <c r="I1217" s="130"/>
      <c r="J1217" s="130"/>
      <c r="K1217" s="130"/>
      <c r="L1217" s="130"/>
      <c r="M1217" s="130"/>
    </row>
    <row r="1218" spans="9:13" ht="12.75">
      <c r="I1218" s="130"/>
      <c r="J1218" s="130"/>
      <c r="K1218" s="130"/>
      <c r="L1218" s="130"/>
      <c r="M1218" s="130"/>
    </row>
    <row r="1219" spans="9:13" ht="12.75">
      <c r="I1219" s="130"/>
      <c r="J1219" s="130"/>
      <c r="K1219" s="130"/>
      <c r="L1219" s="130"/>
      <c r="M1219" s="130"/>
    </row>
    <row r="1220" spans="9:13" ht="12.75">
      <c r="I1220" s="130"/>
      <c r="J1220" s="130"/>
      <c r="K1220" s="130"/>
      <c r="L1220" s="130"/>
      <c r="M1220" s="130"/>
    </row>
    <row r="1221" spans="9:13" ht="12.75">
      <c r="I1221" s="130"/>
      <c r="J1221" s="130"/>
      <c r="K1221" s="130"/>
      <c r="L1221" s="130"/>
      <c r="M1221" s="130"/>
    </row>
    <row r="1222" spans="9:13" ht="12.75">
      <c r="I1222" s="130"/>
      <c r="J1222" s="130"/>
      <c r="K1222" s="130"/>
      <c r="L1222" s="130"/>
      <c r="M1222" s="130"/>
    </row>
    <row r="1223" spans="9:13" ht="12.75">
      <c r="I1223" s="130"/>
      <c r="J1223" s="130"/>
      <c r="K1223" s="130"/>
      <c r="L1223" s="130"/>
      <c r="M1223" s="130"/>
    </row>
    <row r="1224" spans="9:13" ht="12.75">
      <c r="I1224" s="130"/>
      <c r="J1224" s="130"/>
      <c r="K1224" s="130"/>
      <c r="L1224" s="130"/>
      <c r="M1224" s="130"/>
    </row>
    <row r="1225" spans="9:13" ht="12.75">
      <c r="I1225" s="130"/>
      <c r="J1225" s="130"/>
      <c r="K1225" s="130"/>
      <c r="L1225" s="130"/>
      <c r="M1225" s="130"/>
    </row>
    <row r="1226" spans="9:13" ht="12.75">
      <c r="I1226" s="130"/>
      <c r="J1226" s="130"/>
      <c r="K1226" s="130"/>
      <c r="L1226" s="130"/>
      <c r="M1226" s="130"/>
    </row>
    <row r="1227" spans="9:13" ht="12.75">
      <c r="I1227" s="130"/>
      <c r="J1227" s="130"/>
      <c r="K1227" s="130"/>
      <c r="L1227" s="130"/>
      <c r="M1227" s="130"/>
    </row>
    <row r="1228" spans="9:13" ht="12.75">
      <c r="I1228" s="130"/>
      <c r="J1228" s="130"/>
      <c r="K1228" s="130"/>
      <c r="L1228" s="130"/>
      <c r="M1228" s="130"/>
    </row>
    <row r="1229" spans="9:13" ht="12.75">
      <c r="I1229" s="130"/>
      <c r="J1229" s="130"/>
      <c r="K1229" s="130"/>
      <c r="L1229" s="130"/>
      <c r="M1229" s="130"/>
    </row>
    <row r="1230" spans="9:13" ht="12.75">
      <c r="I1230" s="130"/>
      <c r="J1230" s="130"/>
      <c r="K1230" s="130"/>
      <c r="L1230" s="130"/>
      <c r="M1230" s="130"/>
    </row>
    <row r="1231" spans="9:13" ht="12.75">
      <c r="I1231" s="130"/>
      <c r="J1231" s="130"/>
      <c r="K1231" s="130"/>
      <c r="L1231" s="130"/>
      <c r="M1231" s="130"/>
    </row>
    <row r="1232" spans="9:13" ht="12.75">
      <c r="I1232" s="130"/>
      <c r="J1232" s="130"/>
      <c r="K1232" s="130"/>
      <c r="L1232" s="130"/>
      <c r="M1232" s="130"/>
    </row>
    <row r="1233" spans="9:13" ht="12.75">
      <c r="I1233" s="130"/>
      <c r="J1233" s="130"/>
      <c r="K1233" s="130"/>
      <c r="L1233" s="130"/>
      <c r="M1233" s="130"/>
    </row>
    <row r="1234" spans="9:13" ht="12.75">
      <c r="I1234" s="130"/>
      <c r="J1234" s="130"/>
      <c r="K1234" s="130"/>
      <c r="L1234" s="130"/>
      <c r="M1234" s="130"/>
    </row>
    <row r="1235" spans="9:13" ht="12.75">
      <c r="I1235" s="130"/>
      <c r="J1235" s="130"/>
      <c r="K1235" s="130"/>
      <c r="L1235" s="130"/>
      <c r="M1235" s="130"/>
    </row>
    <row r="1236" spans="9:13" ht="12.75">
      <c r="I1236" s="130"/>
      <c r="J1236" s="130"/>
      <c r="K1236" s="130"/>
      <c r="L1236" s="130"/>
      <c r="M1236" s="130"/>
    </row>
    <row r="1237" spans="9:13" ht="12.75">
      <c r="I1237" s="130"/>
      <c r="J1237" s="130"/>
      <c r="K1237" s="130"/>
      <c r="L1237" s="130"/>
      <c r="M1237" s="130"/>
    </row>
    <row r="1238" spans="9:13" ht="12.75">
      <c r="I1238" s="130"/>
      <c r="J1238" s="130"/>
      <c r="K1238" s="130"/>
      <c r="L1238" s="130"/>
      <c r="M1238" s="130"/>
    </row>
    <row r="1239" spans="9:13" ht="12.75">
      <c r="I1239" s="130"/>
      <c r="J1239" s="130"/>
      <c r="K1239" s="130"/>
      <c r="L1239" s="130"/>
      <c r="M1239" s="130"/>
    </row>
    <row r="1240" spans="9:13" ht="12.75">
      <c r="I1240" s="130"/>
      <c r="J1240" s="130"/>
      <c r="K1240" s="130"/>
      <c r="L1240" s="130"/>
      <c r="M1240" s="130"/>
    </row>
    <row r="1241" spans="9:13" ht="12.75">
      <c r="I1241" s="130"/>
      <c r="J1241" s="130"/>
      <c r="K1241" s="130"/>
      <c r="L1241" s="130"/>
      <c r="M1241" s="130"/>
    </row>
    <row r="1242" spans="9:13" ht="12.75">
      <c r="I1242" s="130"/>
      <c r="J1242" s="130"/>
      <c r="K1242" s="130"/>
      <c r="L1242" s="130"/>
      <c r="M1242" s="130"/>
    </row>
    <row r="1243" spans="9:13" ht="12.75">
      <c r="I1243" s="130"/>
      <c r="J1243" s="130"/>
      <c r="K1243" s="130"/>
      <c r="L1243" s="130"/>
      <c r="M1243" s="130"/>
    </row>
    <row r="1244" spans="9:13" ht="12.75">
      <c r="I1244" s="130"/>
      <c r="J1244" s="130"/>
      <c r="K1244" s="130"/>
      <c r="L1244" s="130"/>
      <c r="M1244" s="130"/>
    </row>
    <row r="1245" spans="9:13" ht="12.75">
      <c r="I1245" s="130"/>
      <c r="J1245" s="130"/>
      <c r="K1245" s="130"/>
      <c r="L1245" s="130"/>
      <c r="M1245" s="130"/>
    </row>
    <row r="1246" spans="9:13" ht="12.75">
      <c r="I1246" s="130"/>
      <c r="J1246" s="130"/>
      <c r="K1246" s="130"/>
      <c r="L1246" s="130"/>
      <c r="M1246" s="130"/>
    </row>
    <row r="1247" spans="9:13" ht="12.75">
      <c r="I1247" s="130"/>
      <c r="J1247" s="130"/>
      <c r="K1247" s="130"/>
      <c r="L1247" s="130"/>
      <c r="M1247" s="130"/>
    </row>
    <row r="1248" spans="9:13" ht="12.75">
      <c r="I1248" s="130"/>
      <c r="J1248" s="130"/>
      <c r="K1248" s="130"/>
      <c r="L1248" s="130"/>
      <c r="M1248" s="130"/>
    </row>
    <row r="1249" spans="9:13" ht="12.75">
      <c r="I1249" s="130"/>
      <c r="J1249" s="130"/>
      <c r="K1249" s="130"/>
      <c r="L1249" s="130"/>
      <c r="M1249" s="130"/>
    </row>
    <row r="1250" spans="9:13" ht="12.75">
      <c r="I1250" s="130"/>
      <c r="J1250" s="130"/>
      <c r="K1250" s="130"/>
      <c r="L1250" s="130"/>
      <c r="M1250" s="130"/>
    </row>
    <row r="1251" spans="9:13" ht="12.75">
      <c r="I1251" s="130"/>
      <c r="J1251" s="130"/>
      <c r="K1251" s="130"/>
      <c r="L1251" s="130"/>
      <c r="M1251" s="130"/>
    </row>
    <row r="1252" spans="9:13" ht="12.75">
      <c r="I1252" s="130"/>
      <c r="J1252" s="130"/>
      <c r="K1252" s="130"/>
      <c r="L1252" s="130"/>
      <c r="M1252" s="130"/>
    </row>
    <row r="1253" spans="9:13" ht="12.75">
      <c r="I1253" s="130"/>
      <c r="J1253" s="130"/>
      <c r="K1253" s="130"/>
      <c r="L1253" s="130"/>
      <c r="M1253" s="130"/>
    </row>
    <row r="1254" spans="9:13" ht="12.75">
      <c r="I1254" s="130"/>
      <c r="J1254" s="130"/>
      <c r="K1254" s="130"/>
      <c r="L1254" s="130"/>
      <c r="M1254" s="130"/>
    </row>
    <row r="1255" spans="9:13" ht="12.75">
      <c r="I1255" s="130"/>
      <c r="J1255" s="130"/>
      <c r="K1255" s="130"/>
      <c r="L1255" s="130"/>
      <c r="M1255" s="130"/>
    </row>
    <row r="1256" spans="9:13" ht="12.75">
      <c r="I1256" s="130"/>
      <c r="J1256" s="130"/>
      <c r="K1256" s="130"/>
      <c r="L1256" s="130"/>
      <c r="M1256" s="130"/>
    </row>
    <row r="1257" spans="9:13" ht="12.75">
      <c r="I1257" s="130"/>
      <c r="J1257" s="130"/>
      <c r="K1257" s="130"/>
      <c r="L1257" s="130"/>
      <c r="M1257" s="130"/>
    </row>
    <row r="1258" spans="9:13" ht="12.75">
      <c r="I1258" s="130"/>
      <c r="J1258" s="130"/>
      <c r="K1258" s="130"/>
      <c r="L1258" s="130"/>
      <c r="M1258" s="130"/>
    </row>
    <row r="1259" spans="9:13" ht="12.75">
      <c r="I1259" s="130"/>
      <c r="J1259" s="130"/>
      <c r="K1259" s="130"/>
      <c r="L1259" s="130"/>
      <c r="M1259" s="130"/>
    </row>
    <row r="1260" spans="9:13" ht="12.75">
      <c r="I1260" s="130"/>
      <c r="J1260" s="130"/>
      <c r="K1260" s="130"/>
      <c r="L1260" s="130"/>
      <c r="M1260" s="130"/>
    </row>
    <row r="1261" spans="9:13" ht="12.75">
      <c r="I1261" s="130"/>
      <c r="J1261" s="130"/>
      <c r="K1261" s="130"/>
      <c r="L1261" s="130"/>
      <c r="M1261" s="130"/>
    </row>
    <row r="1262" spans="9:13" ht="12.75">
      <c r="I1262" s="130"/>
      <c r="J1262" s="130"/>
      <c r="K1262" s="130"/>
      <c r="L1262" s="130"/>
      <c r="M1262" s="130"/>
    </row>
    <row r="1263" spans="9:13" ht="12.75">
      <c r="I1263" s="130"/>
      <c r="J1263" s="130"/>
      <c r="K1263" s="130"/>
      <c r="L1263" s="130"/>
      <c r="M1263" s="130"/>
    </row>
    <row r="1264" spans="9:13" ht="12.75">
      <c r="I1264" s="130"/>
      <c r="J1264" s="130"/>
      <c r="K1264" s="130"/>
      <c r="L1264" s="130"/>
      <c r="M1264" s="130"/>
    </row>
    <row r="1265" spans="9:13" ht="12.75">
      <c r="I1265" s="130"/>
      <c r="J1265" s="130"/>
      <c r="K1265" s="130"/>
      <c r="L1265" s="130"/>
      <c r="M1265" s="130"/>
    </row>
    <row r="1266" spans="9:13" ht="12.75">
      <c r="I1266" s="130"/>
      <c r="J1266" s="130"/>
      <c r="K1266" s="130"/>
      <c r="L1266" s="130"/>
      <c r="M1266" s="130"/>
    </row>
    <row r="1267" spans="9:13" ht="12.75">
      <c r="I1267" s="130"/>
      <c r="J1267" s="130"/>
      <c r="K1267" s="130"/>
      <c r="L1267" s="130"/>
      <c r="M1267" s="130"/>
    </row>
    <row r="1268" spans="9:13" ht="12.75">
      <c r="I1268" s="130"/>
      <c r="J1268" s="130"/>
      <c r="K1268" s="130"/>
      <c r="L1268" s="130"/>
      <c r="M1268" s="130"/>
    </row>
    <row r="1269" spans="9:13" ht="12.75">
      <c r="I1269" s="130"/>
      <c r="J1269" s="130"/>
      <c r="K1269" s="130"/>
      <c r="L1269" s="130"/>
      <c r="M1269" s="130"/>
    </row>
    <row r="1270" spans="9:13" ht="12.75">
      <c r="I1270" s="130"/>
      <c r="J1270" s="130"/>
      <c r="K1270" s="130"/>
      <c r="L1270" s="130"/>
      <c r="M1270" s="130"/>
    </row>
    <row r="1271" spans="9:13" ht="12.75">
      <c r="I1271" s="130"/>
      <c r="J1271" s="130"/>
      <c r="K1271" s="130"/>
      <c r="L1271" s="130"/>
      <c r="M1271" s="130"/>
    </row>
    <row r="1272" spans="9:13" ht="12.75">
      <c r="I1272" s="130"/>
      <c r="J1272" s="130"/>
      <c r="K1272" s="130"/>
      <c r="L1272" s="130"/>
      <c r="M1272" s="130"/>
    </row>
    <row r="1273" spans="9:13" ht="12.75">
      <c r="I1273" s="130"/>
      <c r="J1273" s="130"/>
      <c r="K1273" s="130"/>
      <c r="L1273" s="130"/>
      <c r="M1273" s="130"/>
    </row>
    <row r="1274" spans="9:13" ht="12.75">
      <c r="I1274" s="130"/>
      <c r="J1274" s="130"/>
      <c r="K1274" s="130"/>
      <c r="L1274" s="130"/>
      <c r="M1274" s="130"/>
    </row>
    <row r="1275" spans="9:13" ht="12.75">
      <c r="I1275" s="130"/>
      <c r="J1275" s="130"/>
      <c r="K1275" s="130"/>
      <c r="L1275" s="130"/>
      <c r="M1275" s="130"/>
    </row>
    <row r="1276" spans="9:13" ht="12.75">
      <c r="I1276" s="130"/>
      <c r="J1276" s="130"/>
      <c r="K1276" s="130"/>
      <c r="L1276" s="130"/>
      <c r="M1276" s="130"/>
    </row>
    <row r="1277" spans="9:13" ht="12.75">
      <c r="I1277" s="130"/>
      <c r="J1277" s="130"/>
      <c r="K1277" s="130"/>
      <c r="L1277" s="130"/>
      <c r="M1277" s="130"/>
    </row>
    <row r="1278" spans="9:13" ht="12.75">
      <c r="I1278" s="130"/>
      <c r="J1278" s="130"/>
      <c r="K1278" s="130"/>
      <c r="L1278" s="130"/>
      <c r="M1278" s="130"/>
    </row>
    <row r="1279" spans="9:13" ht="12.75">
      <c r="I1279" s="130"/>
      <c r="J1279" s="130"/>
      <c r="K1279" s="130"/>
      <c r="L1279" s="130"/>
      <c r="M1279" s="130"/>
    </row>
    <row r="1280" spans="9:13" ht="12.75">
      <c r="I1280" s="130"/>
      <c r="J1280" s="130"/>
      <c r="K1280" s="130"/>
      <c r="L1280" s="130"/>
      <c r="M1280" s="130"/>
    </row>
    <row r="1281" spans="9:13" ht="12.75">
      <c r="I1281" s="130"/>
      <c r="J1281" s="130"/>
      <c r="K1281" s="130"/>
      <c r="L1281" s="130"/>
      <c r="M1281" s="130"/>
    </row>
    <row r="1282" spans="9:13" ht="12.75">
      <c r="I1282" s="130"/>
      <c r="J1282" s="130"/>
      <c r="K1282" s="130"/>
      <c r="L1282" s="130"/>
      <c r="M1282" s="130"/>
    </row>
    <row r="1283" spans="9:13" ht="12.75">
      <c r="I1283" s="130"/>
      <c r="J1283" s="130"/>
      <c r="K1283" s="130"/>
      <c r="L1283" s="130"/>
      <c r="M1283" s="130"/>
    </row>
    <row r="1284" spans="9:13" ht="12.75">
      <c r="I1284" s="130"/>
      <c r="J1284" s="130"/>
      <c r="K1284" s="130"/>
      <c r="L1284" s="130"/>
      <c r="M1284" s="130"/>
    </row>
    <row r="1285" spans="9:13" ht="12.75">
      <c r="I1285" s="130"/>
      <c r="J1285" s="130"/>
      <c r="K1285" s="130"/>
      <c r="L1285" s="130"/>
      <c r="M1285" s="130"/>
    </row>
    <row r="1286" spans="9:13" ht="12.75">
      <c r="I1286" s="130"/>
      <c r="J1286" s="130"/>
      <c r="K1286" s="130"/>
      <c r="L1286" s="130"/>
      <c r="M1286" s="130"/>
    </row>
    <row r="1287" spans="9:13" ht="12.75">
      <c r="I1287" s="130"/>
      <c r="J1287" s="130"/>
      <c r="K1287" s="130"/>
      <c r="L1287" s="130"/>
      <c r="M1287" s="130"/>
    </row>
    <row r="1288" spans="9:13" ht="12.75">
      <c r="I1288" s="130"/>
      <c r="J1288" s="130"/>
      <c r="K1288" s="130"/>
      <c r="L1288" s="130"/>
      <c r="M1288" s="130"/>
    </row>
    <row r="1289" spans="9:13" ht="12.75">
      <c r="I1289" s="130"/>
      <c r="J1289" s="130"/>
      <c r="K1289" s="130"/>
      <c r="L1289" s="130"/>
      <c r="M1289" s="130"/>
    </row>
    <row r="1290" spans="9:13" ht="12.75">
      <c r="I1290" s="130"/>
      <c r="J1290" s="130"/>
      <c r="K1290" s="130"/>
      <c r="L1290" s="130"/>
      <c r="M1290" s="130"/>
    </row>
    <row r="1291" spans="9:13" ht="12.75">
      <c r="I1291" s="130"/>
      <c r="J1291" s="130"/>
      <c r="K1291" s="130"/>
      <c r="L1291" s="130"/>
      <c r="M1291" s="130"/>
    </row>
    <row r="1292" spans="9:13" ht="12.75">
      <c r="I1292" s="130"/>
      <c r="J1292" s="130"/>
      <c r="K1292" s="130"/>
      <c r="L1292" s="130"/>
      <c r="M1292" s="130"/>
    </row>
    <row r="1293" spans="9:13" ht="12.75">
      <c r="I1293" s="130"/>
      <c r="J1293" s="130"/>
      <c r="K1293" s="130"/>
      <c r="L1293" s="130"/>
      <c r="M1293" s="130"/>
    </row>
    <row r="1294" spans="9:13" ht="12.75">
      <c r="I1294" s="130"/>
      <c r="J1294" s="130"/>
      <c r="K1294" s="130"/>
      <c r="L1294" s="130"/>
      <c r="M1294" s="130"/>
    </row>
    <row r="1295" spans="9:13" ht="12.75">
      <c r="I1295" s="130"/>
      <c r="J1295" s="130"/>
      <c r="K1295" s="130"/>
      <c r="L1295" s="130"/>
      <c r="M1295" s="130"/>
    </row>
    <row r="1296" spans="9:13" ht="12.75">
      <c r="I1296" s="130"/>
      <c r="J1296" s="130"/>
      <c r="K1296" s="130"/>
      <c r="L1296" s="130"/>
      <c r="M1296" s="130"/>
    </row>
    <row r="1297" spans="9:13" ht="12.75">
      <c r="I1297" s="130"/>
      <c r="J1297" s="130"/>
      <c r="K1297" s="130"/>
      <c r="L1297" s="130"/>
      <c r="M1297" s="130"/>
    </row>
    <row r="1298" spans="9:13" ht="12.75">
      <c r="I1298" s="130"/>
      <c r="J1298" s="130"/>
      <c r="K1298" s="130"/>
      <c r="L1298" s="130"/>
      <c r="M1298" s="130"/>
    </row>
    <row r="1299" spans="9:13" ht="12.75">
      <c r="I1299" s="130"/>
      <c r="J1299" s="130"/>
      <c r="K1299" s="130"/>
      <c r="L1299" s="130"/>
      <c r="M1299" s="130"/>
    </row>
    <row r="1300" spans="9:13" ht="12.75">
      <c r="I1300" s="130"/>
      <c r="J1300" s="130"/>
      <c r="K1300" s="130"/>
      <c r="L1300" s="130"/>
      <c r="M1300" s="130"/>
    </row>
    <row r="1301" spans="9:13" ht="12.75">
      <c r="I1301" s="130"/>
      <c r="J1301" s="130"/>
      <c r="K1301" s="130"/>
      <c r="L1301" s="130"/>
      <c r="M1301" s="130"/>
    </row>
    <row r="1302" spans="9:13" ht="12.75">
      <c r="I1302" s="130"/>
      <c r="J1302" s="130"/>
      <c r="K1302" s="130"/>
      <c r="L1302" s="130"/>
      <c r="M1302" s="130"/>
    </row>
    <row r="1303" spans="9:13" ht="12.75">
      <c r="I1303" s="130"/>
      <c r="J1303" s="130"/>
      <c r="K1303" s="130"/>
      <c r="L1303" s="130"/>
      <c r="M1303" s="130"/>
    </row>
    <row r="1304" spans="9:13" ht="12.75">
      <c r="I1304" s="130"/>
      <c r="J1304" s="130"/>
      <c r="K1304" s="130"/>
      <c r="L1304" s="130"/>
      <c r="M1304" s="130"/>
    </row>
    <row r="1305" spans="9:13" ht="12.75">
      <c r="I1305" s="130"/>
      <c r="J1305" s="130"/>
      <c r="K1305" s="130"/>
      <c r="L1305" s="130"/>
      <c r="M1305" s="130"/>
    </row>
    <row r="1306" spans="9:13" ht="12.75">
      <c r="I1306" s="130"/>
      <c r="J1306" s="130"/>
      <c r="K1306" s="130"/>
      <c r="L1306" s="130"/>
      <c r="M1306" s="130"/>
    </row>
    <row r="1307" spans="9:13" ht="12.75">
      <c r="I1307" s="130"/>
      <c r="J1307" s="130"/>
      <c r="K1307" s="130"/>
      <c r="L1307" s="130"/>
      <c r="M1307" s="130"/>
    </row>
    <row r="1308" spans="9:13" ht="12.75">
      <c r="I1308" s="130"/>
      <c r="J1308" s="130"/>
      <c r="K1308" s="130"/>
      <c r="L1308" s="130"/>
      <c r="M1308" s="130"/>
    </row>
    <row r="1309" spans="9:13" ht="12.75">
      <c r="I1309" s="130"/>
      <c r="J1309" s="130"/>
      <c r="K1309" s="130"/>
      <c r="L1309" s="130"/>
      <c r="M1309" s="130"/>
    </row>
    <row r="1310" spans="9:13" ht="12.75">
      <c r="I1310" s="130"/>
      <c r="J1310" s="130"/>
      <c r="K1310" s="130"/>
      <c r="L1310" s="130"/>
      <c r="M1310" s="130"/>
    </row>
    <row r="1311" spans="9:13" ht="12.75">
      <c r="I1311" s="130"/>
      <c r="J1311" s="130"/>
      <c r="K1311" s="130"/>
      <c r="L1311" s="130"/>
      <c r="M1311" s="130"/>
    </row>
    <row r="1312" spans="9:13" ht="12.75">
      <c r="I1312" s="130"/>
      <c r="J1312" s="130"/>
      <c r="K1312" s="130"/>
      <c r="L1312" s="130"/>
      <c r="M1312" s="130"/>
    </row>
    <row r="1313" spans="9:13" ht="12.75">
      <c r="I1313" s="130"/>
      <c r="J1313" s="130"/>
      <c r="K1313" s="130"/>
      <c r="L1313" s="130"/>
      <c r="M1313" s="130"/>
    </row>
    <row r="1314" spans="9:13" ht="12.75">
      <c r="I1314" s="130"/>
      <c r="J1314" s="130"/>
      <c r="K1314" s="130"/>
      <c r="L1314" s="130"/>
      <c r="M1314" s="130"/>
    </row>
    <row r="1315" spans="9:13" ht="12.75">
      <c r="I1315" s="130"/>
      <c r="J1315" s="130"/>
      <c r="K1315" s="130"/>
      <c r="L1315" s="130"/>
      <c r="M1315" s="130"/>
    </row>
    <row r="1316" spans="9:13" ht="12.75">
      <c r="I1316" s="130"/>
      <c r="J1316" s="130"/>
      <c r="K1316" s="130"/>
      <c r="L1316" s="130"/>
      <c r="M1316" s="130"/>
    </row>
    <row r="1317" spans="9:13" ht="12.75">
      <c r="I1317" s="130"/>
      <c r="J1317" s="130"/>
      <c r="K1317" s="130"/>
      <c r="L1317" s="130"/>
      <c r="M1317" s="130"/>
    </row>
    <row r="1318" spans="9:13" ht="12.75">
      <c r="I1318" s="130"/>
      <c r="J1318" s="130"/>
      <c r="K1318" s="130"/>
      <c r="L1318" s="130"/>
      <c r="M1318" s="130"/>
    </row>
    <row r="1319" spans="9:13" ht="12.75">
      <c r="I1319" s="130"/>
      <c r="J1319" s="130"/>
      <c r="K1319" s="130"/>
      <c r="L1319" s="130"/>
      <c r="M1319" s="130"/>
    </row>
    <row r="1320" spans="9:13" ht="12.75">
      <c r="I1320" s="130"/>
      <c r="J1320" s="130"/>
      <c r="K1320" s="130"/>
      <c r="L1320" s="130"/>
      <c r="M1320" s="130"/>
    </row>
    <row r="1321" spans="9:13" ht="12.75">
      <c r="I1321" s="130"/>
      <c r="J1321" s="130"/>
      <c r="K1321" s="130"/>
      <c r="L1321" s="130"/>
      <c r="M1321" s="130"/>
    </row>
    <row r="1322" spans="9:13" ht="12.75">
      <c r="I1322" s="130"/>
      <c r="J1322" s="130"/>
      <c r="K1322" s="130"/>
      <c r="L1322" s="130"/>
      <c r="M1322" s="130"/>
    </row>
    <row r="1323" spans="9:13" ht="12.75">
      <c r="I1323" s="130"/>
      <c r="J1323" s="130"/>
      <c r="K1323" s="130"/>
      <c r="L1323" s="130"/>
      <c r="M1323" s="130"/>
    </row>
    <row r="1324" spans="9:13" ht="12.75">
      <c r="I1324" s="130"/>
      <c r="J1324" s="130"/>
      <c r="K1324" s="130"/>
      <c r="L1324" s="130"/>
      <c r="M1324" s="130"/>
    </row>
    <row r="1325" spans="9:13" ht="12.75">
      <c r="I1325" s="130"/>
      <c r="J1325" s="130"/>
      <c r="K1325" s="130"/>
      <c r="L1325" s="130"/>
      <c r="M1325" s="130"/>
    </row>
    <row r="1326" spans="9:13" ht="12.75">
      <c r="I1326" s="130"/>
      <c r="J1326" s="130"/>
      <c r="K1326" s="130"/>
      <c r="L1326" s="130"/>
      <c r="M1326" s="130"/>
    </row>
    <row r="1327" spans="9:13" ht="12.75">
      <c r="I1327" s="130"/>
      <c r="J1327" s="130"/>
      <c r="K1327" s="130"/>
      <c r="L1327" s="130"/>
      <c r="M1327" s="130"/>
    </row>
    <row r="1328" spans="9:13" ht="12.75">
      <c r="I1328" s="130"/>
      <c r="J1328" s="130"/>
      <c r="K1328" s="130"/>
      <c r="L1328" s="130"/>
      <c r="M1328" s="130"/>
    </row>
    <row r="1329" spans="9:13" ht="12.75">
      <c r="I1329" s="130"/>
      <c r="J1329" s="130"/>
      <c r="K1329" s="130"/>
      <c r="L1329" s="130"/>
      <c r="M1329" s="130"/>
    </row>
    <row r="1330" spans="9:13" ht="12.75">
      <c r="I1330" s="130"/>
      <c r="J1330" s="130"/>
      <c r="K1330" s="130"/>
      <c r="L1330" s="130"/>
      <c r="M1330" s="130"/>
    </row>
    <row r="1331" spans="9:13" ht="12.75">
      <c r="I1331" s="130"/>
      <c r="J1331" s="130"/>
      <c r="K1331" s="130"/>
      <c r="L1331" s="130"/>
      <c r="M1331" s="130"/>
    </row>
    <row r="1332" spans="9:13" ht="12.75">
      <c r="I1332" s="130"/>
      <c r="J1332" s="130"/>
      <c r="K1332" s="130"/>
      <c r="L1332" s="130"/>
      <c r="M1332" s="130"/>
    </row>
    <row r="1333" spans="9:13" ht="12.75">
      <c r="I1333" s="130"/>
      <c r="J1333" s="130"/>
      <c r="K1333" s="130"/>
      <c r="L1333" s="130"/>
      <c r="M1333" s="130"/>
    </row>
    <row r="1334" spans="9:13" ht="12.75">
      <c r="I1334" s="130"/>
      <c r="J1334" s="130"/>
      <c r="K1334" s="130"/>
      <c r="L1334" s="130"/>
      <c r="M1334" s="130"/>
    </row>
    <row r="1335" spans="9:13" ht="12.75">
      <c r="I1335" s="130"/>
      <c r="J1335" s="130"/>
      <c r="K1335" s="130"/>
      <c r="L1335" s="130"/>
      <c r="M1335" s="130"/>
    </row>
    <row r="1336" spans="9:13" ht="12.75">
      <c r="I1336" s="130"/>
      <c r="J1336" s="130"/>
      <c r="K1336" s="130"/>
      <c r="L1336" s="130"/>
      <c r="M1336" s="130"/>
    </row>
    <row r="1337" spans="9:13" ht="12.75">
      <c r="I1337" s="130"/>
      <c r="J1337" s="130"/>
      <c r="K1337" s="130"/>
      <c r="L1337" s="130"/>
      <c r="M1337" s="130"/>
    </row>
    <row r="1338" spans="9:13" ht="12.75">
      <c r="I1338" s="130"/>
      <c r="J1338" s="130"/>
      <c r="K1338" s="130"/>
      <c r="L1338" s="130"/>
      <c r="M1338" s="130"/>
    </row>
    <row r="1339" spans="9:13" ht="12.75">
      <c r="I1339" s="130"/>
      <c r="J1339" s="130"/>
      <c r="K1339" s="130"/>
      <c r="L1339" s="130"/>
      <c r="M1339" s="130"/>
    </row>
    <row r="1340" spans="9:13" ht="12.75">
      <c r="I1340" s="130"/>
      <c r="J1340" s="130"/>
      <c r="K1340" s="130"/>
      <c r="L1340" s="130"/>
      <c r="M1340" s="130"/>
    </row>
    <row r="1341" spans="9:13" ht="12.75">
      <c r="I1341" s="130"/>
      <c r="J1341" s="130"/>
      <c r="K1341" s="130"/>
      <c r="L1341" s="130"/>
      <c r="M1341" s="130"/>
    </row>
    <row r="1342" spans="9:13" ht="12.75">
      <c r="I1342" s="130"/>
      <c r="J1342" s="130"/>
      <c r="K1342" s="130"/>
      <c r="L1342" s="130"/>
      <c r="M1342" s="130"/>
    </row>
    <row r="1343" spans="9:13" ht="12.75">
      <c r="I1343" s="130"/>
      <c r="J1343" s="130"/>
      <c r="K1343" s="130"/>
      <c r="L1343" s="130"/>
      <c r="M1343" s="130"/>
    </row>
    <row r="1344" spans="9:13" ht="12.75">
      <c r="I1344" s="130"/>
      <c r="J1344" s="130"/>
      <c r="K1344" s="130"/>
      <c r="L1344" s="130"/>
      <c r="M1344" s="130"/>
    </row>
    <row r="1345" spans="9:13" ht="12.75">
      <c r="I1345" s="130"/>
      <c r="J1345" s="130"/>
      <c r="K1345" s="130"/>
      <c r="L1345" s="130"/>
      <c r="M1345" s="130"/>
    </row>
    <row r="1346" spans="9:13" ht="12.75">
      <c r="I1346" s="130"/>
      <c r="J1346" s="130"/>
      <c r="K1346" s="130"/>
      <c r="L1346" s="130"/>
      <c r="M1346" s="130"/>
    </row>
    <row r="1347" spans="9:13" ht="12.75">
      <c r="I1347" s="130"/>
      <c r="J1347" s="130"/>
      <c r="K1347" s="130"/>
      <c r="L1347" s="130"/>
      <c r="M1347" s="130"/>
    </row>
    <row r="1348" spans="9:13" ht="12.75">
      <c r="I1348" s="130"/>
      <c r="J1348" s="130"/>
      <c r="K1348" s="130"/>
      <c r="L1348" s="130"/>
      <c r="M1348" s="130"/>
    </row>
    <row r="1349" spans="9:13" ht="12.75">
      <c r="I1349" s="130"/>
      <c r="J1349" s="130"/>
      <c r="K1349" s="130"/>
      <c r="L1349" s="130"/>
      <c r="M1349" s="130"/>
    </row>
    <row r="1350" spans="9:13" ht="12.75">
      <c r="I1350" s="130"/>
      <c r="J1350" s="130"/>
      <c r="K1350" s="130"/>
      <c r="L1350" s="130"/>
      <c r="M1350" s="130"/>
    </row>
    <row r="1351" spans="9:13" ht="12.75">
      <c r="I1351" s="130"/>
      <c r="J1351" s="130"/>
      <c r="K1351" s="130"/>
      <c r="L1351" s="130"/>
      <c r="M1351" s="130"/>
    </row>
    <row r="1352" spans="9:13" ht="12.75">
      <c r="I1352" s="130"/>
      <c r="J1352" s="130"/>
      <c r="K1352" s="130"/>
      <c r="L1352" s="130"/>
      <c r="M1352" s="130"/>
    </row>
    <row r="1353" spans="9:13" ht="12.75">
      <c r="I1353" s="130"/>
      <c r="J1353" s="130"/>
      <c r="K1353" s="130"/>
      <c r="L1353" s="130"/>
      <c r="M1353" s="130"/>
    </row>
    <row r="1354" spans="9:13" ht="12.75">
      <c r="I1354" s="130"/>
      <c r="J1354" s="130"/>
      <c r="K1354" s="130"/>
      <c r="L1354" s="130"/>
      <c r="M1354" s="130"/>
    </row>
    <row r="1355" spans="9:13" ht="12.75">
      <c r="I1355" s="130"/>
      <c r="J1355" s="130"/>
      <c r="K1355" s="130"/>
      <c r="L1355" s="130"/>
      <c r="M1355" s="130"/>
    </row>
    <row r="1356" spans="9:13" ht="12.75">
      <c r="I1356" s="130"/>
      <c r="J1356" s="130"/>
      <c r="K1356" s="130"/>
      <c r="L1356" s="130"/>
      <c r="M1356" s="130"/>
    </row>
    <row r="1357" spans="9:13" ht="12.75">
      <c r="I1357" s="130"/>
      <c r="J1357" s="130"/>
      <c r="K1357" s="130"/>
      <c r="L1357" s="130"/>
      <c r="M1357" s="130"/>
    </row>
    <row r="1358" spans="9:13" ht="12.75">
      <c r="I1358" s="130"/>
      <c r="J1358" s="130"/>
      <c r="K1358" s="130"/>
      <c r="L1358" s="130"/>
      <c r="M1358" s="130"/>
    </row>
    <row r="1359" spans="9:13" ht="12.75">
      <c r="I1359" s="130"/>
      <c r="J1359" s="130"/>
      <c r="K1359" s="130"/>
      <c r="L1359" s="130"/>
      <c r="M1359" s="130"/>
    </row>
    <row r="1360" spans="9:13" ht="12.75">
      <c r="I1360" s="130"/>
      <c r="J1360" s="130"/>
      <c r="K1360" s="130"/>
      <c r="L1360" s="130"/>
      <c r="M1360" s="130"/>
    </row>
    <row r="1361" spans="9:13" ht="12.75">
      <c r="I1361" s="130"/>
      <c r="J1361" s="130"/>
      <c r="K1361" s="130"/>
      <c r="L1361" s="130"/>
      <c r="M1361" s="130"/>
    </row>
    <row r="1362" spans="9:13" ht="12.75">
      <c r="I1362" s="130"/>
      <c r="J1362" s="130"/>
      <c r="K1362" s="130"/>
      <c r="L1362" s="130"/>
      <c r="M1362" s="130"/>
    </row>
    <row r="1363" spans="9:13" ht="12.75">
      <c r="I1363" s="130"/>
      <c r="J1363" s="130"/>
      <c r="K1363" s="130"/>
      <c r="L1363" s="130"/>
      <c r="M1363" s="130"/>
    </row>
    <row r="1364" spans="9:13" ht="12.75">
      <c r="I1364" s="130"/>
      <c r="J1364" s="130"/>
      <c r="K1364" s="130"/>
      <c r="L1364" s="130"/>
      <c r="M1364" s="130"/>
    </row>
    <row r="1365" spans="9:13" ht="12.75">
      <c r="I1365" s="130"/>
      <c r="J1365" s="130"/>
      <c r="K1365" s="130"/>
      <c r="L1365" s="130"/>
      <c r="M1365" s="130"/>
    </row>
    <row r="1366" spans="9:13" ht="12.75">
      <c r="I1366" s="130"/>
      <c r="J1366" s="130"/>
      <c r="K1366" s="130"/>
      <c r="L1366" s="130"/>
      <c r="M1366" s="130"/>
    </row>
    <row r="1367" spans="9:13" ht="12.75">
      <c r="I1367" s="130"/>
      <c r="J1367" s="130"/>
      <c r="K1367" s="130"/>
      <c r="L1367" s="130"/>
      <c r="M1367" s="130"/>
    </row>
    <row r="1368" spans="9:13" ht="12.75">
      <c r="I1368" s="130"/>
      <c r="J1368" s="130"/>
      <c r="K1368" s="130"/>
      <c r="L1368" s="130"/>
      <c r="M1368" s="130"/>
    </row>
    <row r="1369" spans="9:13" ht="12.75">
      <c r="I1369" s="130"/>
      <c r="J1369" s="130"/>
      <c r="K1369" s="130"/>
      <c r="L1369" s="130"/>
      <c r="M1369" s="130"/>
    </row>
    <row r="1370" spans="9:13" ht="12.75">
      <c r="I1370" s="130"/>
      <c r="J1370" s="130"/>
      <c r="K1370" s="130"/>
      <c r="L1370" s="130"/>
      <c r="M1370" s="130"/>
    </row>
    <row r="1371" spans="9:13" ht="12.75">
      <c r="I1371" s="130"/>
      <c r="J1371" s="130"/>
      <c r="K1371" s="130"/>
      <c r="L1371" s="130"/>
      <c r="M1371" s="130"/>
    </row>
    <row r="1372" spans="9:13" ht="12.75">
      <c r="I1372" s="130"/>
      <c r="J1372" s="130"/>
      <c r="K1372" s="130"/>
      <c r="L1372" s="130"/>
      <c r="M1372" s="130"/>
    </row>
    <row r="1373" spans="9:13" ht="12.75">
      <c r="I1373" s="130"/>
      <c r="J1373" s="130"/>
      <c r="K1373" s="130"/>
      <c r="L1373" s="130"/>
      <c r="M1373" s="130"/>
    </row>
    <row r="1374" spans="9:13" ht="12.75">
      <c r="I1374" s="130"/>
      <c r="J1374" s="130"/>
      <c r="K1374" s="130"/>
      <c r="L1374" s="130"/>
      <c r="M1374" s="130"/>
    </row>
    <row r="1375" spans="9:13" ht="12.75">
      <c r="I1375" s="130"/>
      <c r="J1375" s="130"/>
      <c r="K1375" s="130"/>
      <c r="L1375" s="130"/>
      <c r="M1375" s="130"/>
    </row>
    <row r="1376" spans="9:13" ht="12.75">
      <c r="I1376" s="130"/>
      <c r="J1376" s="130"/>
      <c r="K1376" s="130"/>
      <c r="L1376" s="130"/>
      <c r="M1376" s="130"/>
    </row>
    <row r="1377" spans="9:13" ht="12.75">
      <c r="I1377" s="130"/>
      <c r="J1377" s="130"/>
      <c r="K1377" s="130"/>
      <c r="L1377" s="130"/>
      <c r="M1377" s="130"/>
    </row>
    <row r="1378" spans="9:13" ht="12.75">
      <c r="I1378" s="130"/>
      <c r="J1378" s="130"/>
      <c r="K1378" s="130"/>
      <c r="L1378" s="130"/>
      <c r="M1378" s="130"/>
    </row>
    <row r="1379" spans="9:13" ht="12.75">
      <c r="I1379" s="130"/>
      <c r="J1379" s="130"/>
      <c r="K1379" s="130"/>
      <c r="L1379" s="130"/>
      <c r="M1379" s="130"/>
    </row>
    <row r="1380" spans="9:13" ht="12.75">
      <c r="I1380" s="130"/>
      <c r="J1380" s="130"/>
      <c r="K1380" s="130"/>
      <c r="L1380" s="130"/>
      <c r="M1380" s="130"/>
    </row>
    <row r="1381" spans="9:13" ht="12.75">
      <c r="I1381" s="130"/>
      <c r="J1381" s="130"/>
      <c r="K1381" s="130"/>
      <c r="L1381" s="130"/>
      <c r="M1381" s="130"/>
    </row>
    <row r="1382" spans="9:13" ht="12.75">
      <c r="I1382" s="130"/>
      <c r="J1382" s="130"/>
      <c r="K1382" s="130"/>
      <c r="L1382" s="130"/>
      <c r="M1382" s="130"/>
    </row>
    <row r="1383" spans="9:13" ht="12.75">
      <c r="I1383" s="130"/>
      <c r="J1383" s="130"/>
      <c r="K1383" s="130"/>
      <c r="L1383" s="130"/>
      <c r="M1383" s="130"/>
    </row>
    <row r="1384" spans="9:13" ht="12.75">
      <c r="I1384" s="130"/>
      <c r="J1384" s="130"/>
      <c r="K1384" s="130"/>
      <c r="L1384" s="130"/>
      <c r="M1384" s="130"/>
    </row>
    <row r="1385" spans="9:13" ht="12.75">
      <c r="I1385" s="130"/>
      <c r="J1385" s="130"/>
      <c r="K1385" s="130"/>
      <c r="L1385" s="130"/>
      <c r="M1385" s="130"/>
    </row>
    <row r="1386" spans="9:13" ht="12.75">
      <c r="I1386" s="130"/>
      <c r="J1386" s="130"/>
      <c r="K1386" s="130"/>
      <c r="L1386" s="130"/>
      <c r="M1386" s="130"/>
    </row>
    <row r="1387" spans="9:13" ht="12.75">
      <c r="I1387" s="130"/>
      <c r="J1387" s="130"/>
      <c r="K1387" s="130"/>
      <c r="L1387" s="130"/>
      <c r="M1387" s="130"/>
    </row>
    <row r="1388" spans="9:13" ht="12.75">
      <c r="I1388" s="130"/>
      <c r="J1388" s="130"/>
      <c r="K1388" s="130"/>
      <c r="L1388" s="130"/>
      <c r="M1388" s="130"/>
    </row>
    <row r="1389" spans="9:13" ht="12.75">
      <c r="I1389" s="130"/>
      <c r="J1389" s="130"/>
      <c r="K1389" s="130"/>
      <c r="L1389" s="130"/>
      <c r="M1389" s="130"/>
    </row>
    <row r="1390" spans="9:13" ht="12.75">
      <c r="I1390" s="130"/>
      <c r="J1390" s="130"/>
      <c r="K1390" s="130"/>
      <c r="L1390" s="130"/>
      <c r="M1390" s="130"/>
    </row>
    <row r="1391" spans="9:13" ht="12.75">
      <c r="I1391" s="130"/>
      <c r="J1391" s="130"/>
      <c r="K1391" s="130"/>
      <c r="L1391" s="130"/>
      <c r="M1391" s="130"/>
    </row>
    <row r="1392" spans="9:13" ht="12.75">
      <c r="I1392" s="130"/>
      <c r="J1392" s="130"/>
      <c r="K1392" s="130"/>
      <c r="L1392" s="130"/>
      <c r="M1392" s="130"/>
    </row>
    <row r="1393" spans="9:13" ht="12.75">
      <c r="I1393" s="130"/>
      <c r="J1393" s="130"/>
      <c r="K1393" s="130"/>
      <c r="L1393" s="130"/>
      <c r="M1393" s="130"/>
    </row>
    <row r="1394" spans="9:13" ht="12.75">
      <c r="I1394" s="130"/>
      <c r="J1394" s="130"/>
      <c r="K1394" s="130"/>
      <c r="L1394" s="130"/>
      <c r="M1394" s="130"/>
    </row>
    <row r="1395" spans="9:13" ht="12.75">
      <c r="I1395" s="130"/>
      <c r="J1395" s="130"/>
      <c r="K1395" s="130"/>
      <c r="L1395" s="130"/>
      <c r="M1395" s="130"/>
    </row>
    <row r="1396" spans="9:13" ht="12.75">
      <c r="I1396" s="130"/>
      <c r="J1396" s="130"/>
      <c r="K1396" s="130"/>
      <c r="L1396" s="130"/>
      <c r="M1396" s="130"/>
    </row>
    <row r="1397" spans="9:13" ht="12.75">
      <c r="I1397" s="130"/>
      <c r="J1397" s="130"/>
      <c r="K1397" s="130"/>
      <c r="L1397" s="130"/>
      <c r="M1397" s="130"/>
    </row>
    <row r="1398" spans="9:13" ht="12.75">
      <c r="I1398" s="130"/>
      <c r="J1398" s="130"/>
      <c r="K1398" s="130"/>
      <c r="L1398" s="130"/>
      <c r="M1398" s="130"/>
    </row>
    <row r="1399" spans="9:13" ht="12.75">
      <c r="I1399" s="130"/>
      <c r="J1399" s="130"/>
      <c r="K1399" s="130"/>
      <c r="L1399" s="130"/>
      <c r="M1399" s="130"/>
    </row>
    <row r="1400" spans="9:13" ht="12.75">
      <c r="I1400" s="130"/>
      <c r="J1400" s="130"/>
      <c r="K1400" s="130"/>
      <c r="L1400" s="130"/>
      <c r="M1400" s="130"/>
    </row>
    <row r="1401" spans="9:13" ht="12.75">
      <c r="I1401" s="130"/>
      <c r="J1401" s="130"/>
      <c r="K1401" s="130"/>
      <c r="L1401" s="130"/>
      <c r="M1401" s="130"/>
    </row>
    <row r="1402" spans="9:13" ht="12.75">
      <c r="I1402" s="130"/>
      <c r="J1402" s="130"/>
      <c r="K1402" s="130"/>
      <c r="L1402" s="130"/>
      <c r="M1402" s="130"/>
    </row>
    <row r="1403" spans="9:13" ht="12.75">
      <c r="I1403" s="130"/>
      <c r="J1403" s="130"/>
      <c r="K1403" s="130"/>
      <c r="L1403" s="130"/>
      <c r="M1403" s="130"/>
    </row>
    <row r="1404" spans="9:13" ht="12.75">
      <c r="I1404" s="130"/>
      <c r="J1404" s="130"/>
      <c r="K1404" s="130"/>
      <c r="L1404" s="130"/>
      <c r="M1404" s="130"/>
    </row>
    <row r="1405" spans="9:13" ht="12.75">
      <c r="I1405" s="130"/>
      <c r="J1405" s="130"/>
      <c r="K1405" s="130"/>
      <c r="L1405" s="130"/>
      <c r="M1405" s="130"/>
    </row>
    <row r="1406" spans="9:13" ht="12.75">
      <c r="I1406" s="130"/>
      <c r="J1406" s="130"/>
      <c r="K1406" s="130"/>
      <c r="L1406" s="130"/>
      <c r="M1406" s="130"/>
    </row>
    <row r="1407" spans="9:13" ht="12.75">
      <c r="I1407" s="130"/>
      <c r="J1407" s="130"/>
      <c r="K1407" s="130"/>
      <c r="L1407" s="130"/>
      <c r="M1407" s="130"/>
    </row>
    <row r="1408" spans="9:13" ht="12.75">
      <c r="I1408" s="130"/>
      <c r="J1408" s="130"/>
      <c r="K1408" s="130"/>
      <c r="L1408" s="130"/>
      <c r="M1408" s="130"/>
    </row>
    <row r="1409" spans="9:13" ht="12.75">
      <c r="I1409" s="130"/>
      <c r="J1409" s="130"/>
      <c r="K1409" s="130"/>
      <c r="L1409" s="130"/>
      <c r="M1409" s="130"/>
    </row>
    <row r="1410" spans="9:13" ht="12.75">
      <c r="I1410" s="130"/>
      <c r="J1410" s="130"/>
      <c r="K1410" s="130"/>
      <c r="L1410" s="130"/>
      <c r="M1410" s="130"/>
    </row>
    <row r="1411" spans="9:13" ht="12.75">
      <c r="I1411" s="130"/>
      <c r="J1411" s="130"/>
      <c r="K1411" s="130"/>
      <c r="L1411" s="130"/>
      <c r="M1411" s="130"/>
    </row>
    <row r="1412" spans="9:13" ht="12.75">
      <c r="I1412" s="130"/>
      <c r="J1412" s="130"/>
      <c r="K1412" s="130"/>
      <c r="L1412" s="130"/>
      <c r="M1412" s="130"/>
    </row>
    <row r="1413" spans="9:13" ht="12.75">
      <c r="I1413" s="130"/>
      <c r="J1413" s="130"/>
      <c r="K1413" s="130"/>
      <c r="L1413" s="130"/>
      <c r="M1413" s="130"/>
    </row>
    <row r="1414" spans="9:13" ht="12.75">
      <c r="I1414" s="130"/>
      <c r="J1414" s="130"/>
      <c r="K1414" s="130"/>
      <c r="L1414" s="130"/>
      <c r="M1414" s="130"/>
    </row>
    <row r="1415" spans="9:13" ht="12.75">
      <c r="I1415" s="130"/>
      <c r="J1415" s="130"/>
      <c r="K1415" s="130"/>
      <c r="L1415" s="130"/>
      <c r="M1415" s="130"/>
    </row>
    <row r="1416" spans="9:13" ht="12.75">
      <c r="I1416" s="130"/>
      <c r="J1416" s="130"/>
      <c r="K1416" s="130"/>
      <c r="L1416" s="130"/>
      <c r="M1416" s="130"/>
    </row>
    <row r="1417" spans="9:13" ht="12.75">
      <c r="I1417" s="130"/>
      <c r="J1417" s="130"/>
      <c r="K1417" s="130"/>
      <c r="L1417" s="130"/>
      <c r="M1417" s="130"/>
    </row>
    <row r="1418" spans="9:13" ht="12.75">
      <c r="I1418" s="130"/>
      <c r="J1418" s="130"/>
      <c r="K1418" s="130"/>
      <c r="L1418" s="130"/>
      <c r="M1418" s="130"/>
    </row>
    <row r="1419" spans="9:13" ht="12.75">
      <c r="I1419" s="130"/>
      <c r="J1419" s="130"/>
      <c r="K1419" s="130"/>
      <c r="L1419" s="130"/>
      <c r="M1419" s="130"/>
    </row>
    <row r="1420" spans="9:13" ht="12.75">
      <c r="I1420" s="130"/>
      <c r="J1420" s="130"/>
      <c r="K1420" s="130"/>
      <c r="L1420" s="130"/>
      <c r="M1420" s="130"/>
    </row>
    <row r="1421" spans="9:13" ht="12.75">
      <c r="I1421" s="130"/>
      <c r="J1421" s="130"/>
      <c r="K1421" s="130"/>
      <c r="L1421" s="130"/>
      <c r="M1421" s="130"/>
    </row>
    <row r="1422" spans="9:13" ht="12.75">
      <c r="I1422" s="130"/>
      <c r="J1422" s="130"/>
      <c r="K1422" s="130"/>
      <c r="L1422" s="130"/>
      <c r="M1422" s="130"/>
    </row>
    <row r="1423" spans="9:13" ht="12.75">
      <c r="I1423" s="130"/>
      <c r="J1423" s="130"/>
      <c r="K1423" s="130"/>
      <c r="L1423" s="130"/>
      <c r="M1423" s="130"/>
    </row>
    <row r="1424" spans="9:13" ht="12.75">
      <c r="I1424" s="130"/>
      <c r="J1424" s="130"/>
      <c r="K1424" s="130"/>
      <c r="L1424" s="130"/>
      <c r="M1424" s="130"/>
    </row>
    <row r="1425" spans="9:13" ht="12.75">
      <c r="I1425" s="130"/>
      <c r="J1425" s="130"/>
      <c r="K1425" s="130"/>
      <c r="L1425" s="130"/>
      <c r="M1425" s="130"/>
    </row>
    <row r="1426" spans="9:13" ht="12.75">
      <c r="I1426" s="130"/>
      <c r="J1426" s="130"/>
      <c r="K1426" s="130"/>
      <c r="L1426" s="130"/>
      <c r="M1426" s="130"/>
    </row>
    <row r="1427" spans="9:13" ht="12.75">
      <c r="I1427" s="130"/>
      <c r="J1427" s="130"/>
      <c r="K1427" s="130"/>
      <c r="L1427" s="130"/>
      <c r="M1427" s="130"/>
    </row>
    <row r="1428" spans="9:13" ht="12.75">
      <c r="I1428" s="130"/>
      <c r="J1428" s="130"/>
      <c r="K1428" s="130"/>
      <c r="L1428" s="130"/>
      <c r="M1428" s="130"/>
    </row>
    <row r="1429" spans="9:13" ht="12.75">
      <c r="I1429" s="130"/>
      <c r="J1429" s="130"/>
      <c r="K1429" s="130"/>
      <c r="L1429" s="130"/>
      <c r="M1429" s="130"/>
    </row>
    <row r="1430" spans="9:13" ht="12.75">
      <c r="I1430" s="130"/>
      <c r="J1430" s="130"/>
      <c r="K1430" s="130"/>
      <c r="L1430" s="130"/>
      <c r="M1430" s="130"/>
    </row>
    <row r="1431" spans="9:13" ht="12.75">
      <c r="I1431" s="130"/>
      <c r="J1431" s="130"/>
      <c r="K1431" s="130"/>
      <c r="L1431" s="130"/>
      <c r="M1431" s="130"/>
    </row>
    <row r="1432" spans="9:13" ht="12.75">
      <c r="I1432" s="130"/>
      <c r="J1432" s="130"/>
      <c r="K1432" s="130"/>
      <c r="L1432" s="130"/>
      <c r="M1432" s="130"/>
    </row>
    <row r="1433" spans="9:13" ht="12.75">
      <c r="I1433" s="130"/>
      <c r="J1433" s="130"/>
      <c r="K1433" s="130"/>
      <c r="L1433" s="130"/>
      <c r="M1433" s="130"/>
    </row>
    <row r="1434" spans="9:13" ht="12.75">
      <c r="I1434" s="130"/>
      <c r="J1434" s="130"/>
      <c r="K1434" s="130"/>
      <c r="L1434" s="130"/>
      <c r="M1434" s="130"/>
    </row>
    <row r="1435" spans="9:13" ht="12.75">
      <c r="I1435" s="130"/>
      <c r="J1435" s="130"/>
      <c r="K1435" s="130"/>
      <c r="L1435" s="130"/>
      <c r="M1435" s="130"/>
    </row>
    <row r="1436" spans="9:13" ht="12.75">
      <c r="I1436" s="130"/>
      <c r="J1436" s="130"/>
      <c r="K1436" s="130"/>
      <c r="L1436" s="130"/>
      <c r="M1436" s="130"/>
    </row>
    <row r="1437" spans="9:13" ht="12.75">
      <c r="I1437" s="130"/>
      <c r="J1437" s="130"/>
      <c r="K1437" s="130"/>
      <c r="L1437" s="130"/>
      <c r="M1437" s="130"/>
    </row>
    <row r="1438" spans="9:13" ht="12.75">
      <c r="I1438" s="130"/>
      <c r="J1438" s="130"/>
      <c r="K1438" s="130"/>
      <c r="L1438" s="130"/>
      <c r="M1438" s="130"/>
    </row>
    <row r="1439" spans="9:13" ht="12.75">
      <c r="I1439" s="130"/>
      <c r="J1439" s="130"/>
      <c r="K1439" s="130"/>
      <c r="L1439" s="130"/>
      <c r="M1439" s="130"/>
    </row>
    <row r="1440" spans="9:13" ht="12.75">
      <c r="I1440" s="130"/>
      <c r="J1440" s="130"/>
      <c r="K1440" s="130"/>
      <c r="L1440" s="130"/>
      <c r="M1440" s="130"/>
    </row>
    <row r="1441" spans="9:13" ht="12.75">
      <c r="I1441" s="130"/>
      <c r="J1441" s="130"/>
      <c r="K1441" s="130"/>
      <c r="L1441" s="130"/>
      <c r="M1441" s="130"/>
    </row>
    <row r="1442" spans="9:13" ht="12.75">
      <c r="I1442" s="130"/>
      <c r="J1442" s="130"/>
      <c r="K1442" s="130"/>
      <c r="L1442" s="130"/>
      <c r="M1442" s="130"/>
    </row>
    <row r="1443" spans="9:13" ht="12.75">
      <c r="I1443" s="130"/>
      <c r="J1443" s="130"/>
      <c r="K1443" s="130"/>
      <c r="L1443" s="130"/>
      <c r="M1443" s="130"/>
    </row>
    <row r="1444" spans="9:13" ht="12.75">
      <c r="I1444" s="130"/>
      <c r="J1444" s="130"/>
      <c r="K1444" s="130"/>
      <c r="L1444" s="130"/>
      <c r="M1444" s="130"/>
    </row>
    <row r="1445" spans="9:13" ht="12.75">
      <c r="I1445" s="130"/>
      <c r="J1445" s="130"/>
      <c r="K1445" s="130"/>
      <c r="L1445" s="130"/>
      <c r="M1445" s="130"/>
    </row>
    <row r="1446" spans="9:13" ht="12.75">
      <c r="I1446" s="130"/>
      <c r="J1446" s="130"/>
      <c r="K1446" s="130"/>
      <c r="L1446" s="130"/>
      <c r="M1446" s="130"/>
    </row>
    <row r="1447" spans="9:13" ht="12.75">
      <c r="I1447" s="130"/>
      <c r="J1447" s="130"/>
      <c r="K1447" s="130"/>
      <c r="L1447" s="130"/>
      <c r="M1447" s="130"/>
    </row>
    <row r="1448" spans="9:13" ht="12.75">
      <c r="I1448" s="130"/>
      <c r="J1448" s="130"/>
      <c r="K1448" s="130"/>
      <c r="L1448" s="130"/>
      <c r="M1448" s="130"/>
    </row>
    <row r="1449" spans="9:13" ht="12.75">
      <c r="I1449" s="130"/>
      <c r="J1449" s="130"/>
      <c r="K1449" s="130"/>
      <c r="L1449" s="130"/>
      <c r="M1449" s="130"/>
    </row>
    <row r="1450" spans="9:13" ht="12.75">
      <c r="I1450" s="130"/>
      <c r="J1450" s="130"/>
      <c r="K1450" s="130"/>
      <c r="L1450" s="130"/>
      <c r="M1450" s="130"/>
    </row>
    <row r="1451" spans="9:13" ht="12.75">
      <c r="I1451" s="130"/>
      <c r="J1451" s="130"/>
      <c r="K1451" s="130"/>
      <c r="L1451" s="130"/>
      <c r="M1451" s="130"/>
    </row>
    <row r="1452" spans="9:13" ht="12.75">
      <c r="I1452" s="130"/>
      <c r="J1452" s="130"/>
      <c r="K1452" s="130"/>
      <c r="L1452" s="130"/>
      <c r="M1452" s="130"/>
    </row>
    <row r="1453" spans="9:13" ht="12.75">
      <c r="I1453" s="130"/>
      <c r="J1453" s="130"/>
      <c r="K1453" s="130"/>
      <c r="L1453" s="130"/>
      <c r="M1453" s="130"/>
    </row>
    <row r="1454" spans="9:13" ht="12.75">
      <c r="I1454" s="130"/>
      <c r="J1454" s="130"/>
      <c r="K1454" s="130"/>
      <c r="L1454" s="130"/>
      <c r="M1454" s="130"/>
    </row>
    <row r="1455" spans="9:13" ht="12.75">
      <c r="I1455" s="130"/>
      <c r="J1455" s="130"/>
      <c r="K1455" s="130"/>
      <c r="L1455" s="130"/>
      <c r="M1455" s="130"/>
    </row>
    <row r="1456" spans="9:13" ht="12.75">
      <c r="I1456" s="130"/>
      <c r="J1456" s="130"/>
      <c r="K1456" s="130"/>
      <c r="L1456" s="130"/>
      <c r="M1456" s="130"/>
    </row>
    <row r="1457" spans="9:13" ht="12.75">
      <c r="I1457" s="130"/>
      <c r="J1457" s="130"/>
      <c r="K1457" s="130"/>
      <c r="L1457" s="130"/>
      <c r="M1457" s="130"/>
    </row>
    <row r="1458" spans="9:13" ht="12.75">
      <c r="I1458" s="130"/>
      <c r="J1458" s="130"/>
      <c r="K1458" s="130"/>
      <c r="L1458" s="130"/>
      <c r="M1458" s="130"/>
    </row>
    <row r="1459" spans="9:13" ht="12.75">
      <c r="I1459" s="130"/>
      <c r="J1459" s="130"/>
      <c r="K1459" s="130"/>
      <c r="L1459" s="130"/>
      <c r="M1459" s="130"/>
    </row>
    <row r="1460" spans="9:13" ht="12.75">
      <c r="I1460" s="130"/>
      <c r="J1460" s="130"/>
      <c r="K1460" s="130"/>
      <c r="L1460" s="130"/>
      <c r="M1460" s="130"/>
    </row>
    <row r="1461" spans="9:13" ht="12.75">
      <c r="I1461" s="130"/>
      <c r="J1461" s="130"/>
      <c r="K1461" s="130"/>
      <c r="L1461" s="130"/>
      <c r="M1461" s="130"/>
    </row>
    <row r="1462" spans="9:13" ht="12.75">
      <c r="I1462" s="130"/>
      <c r="J1462" s="130"/>
      <c r="K1462" s="130"/>
      <c r="L1462" s="130"/>
      <c r="M1462" s="130"/>
    </row>
    <row r="1463" spans="9:13" ht="12.75">
      <c r="I1463" s="130"/>
      <c r="J1463" s="130"/>
      <c r="K1463" s="130"/>
      <c r="L1463" s="130"/>
      <c r="M1463" s="130"/>
    </row>
    <row r="1464" spans="9:13" ht="12.75">
      <c r="I1464" s="130"/>
      <c r="J1464" s="130"/>
      <c r="K1464" s="130"/>
      <c r="L1464" s="130"/>
      <c r="M1464" s="130"/>
    </row>
    <row r="1465" spans="9:13" ht="12.75">
      <c r="I1465" s="130"/>
      <c r="J1465" s="130"/>
      <c r="K1465" s="130"/>
      <c r="L1465" s="130"/>
      <c r="M1465" s="130"/>
    </row>
    <row r="1466" spans="9:13" ht="12.75">
      <c r="I1466" s="130"/>
      <c r="J1466" s="130"/>
      <c r="K1466" s="130"/>
      <c r="L1466" s="130"/>
      <c r="M1466" s="130"/>
    </row>
    <row r="1467" spans="9:13" ht="12.75">
      <c r="I1467" s="130"/>
      <c r="J1467" s="130"/>
      <c r="K1467" s="130"/>
      <c r="L1467" s="130"/>
      <c r="M1467" s="130"/>
    </row>
    <row r="1468" spans="9:13" ht="12.75">
      <c r="I1468" s="130"/>
      <c r="J1468" s="130"/>
      <c r="K1468" s="130"/>
      <c r="L1468" s="130"/>
      <c r="M1468" s="130"/>
    </row>
    <row r="1469" spans="9:13" ht="12.75">
      <c r="I1469" s="130"/>
      <c r="J1469" s="130"/>
      <c r="K1469" s="130"/>
      <c r="L1469" s="130"/>
      <c r="M1469" s="130"/>
    </row>
    <row r="1470" spans="9:13" ht="12.75">
      <c r="I1470" s="130"/>
      <c r="J1470" s="130"/>
      <c r="K1470" s="130"/>
      <c r="L1470" s="130"/>
      <c r="M1470" s="130"/>
    </row>
    <row r="1471" spans="9:13" ht="12.75">
      <c r="I1471" s="130"/>
      <c r="J1471" s="130"/>
      <c r="K1471" s="130"/>
      <c r="L1471" s="130"/>
      <c r="M1471" s="130"/>
    </row>
    <row r="1472" spans="9:13" ht="12.75">
      <c r="I1472" s="130"/>
      <c r="J1472" s="130"/>
      <c r="K1472" s="130"/>
      <c r="L1472" s="130"/>
      <c r="M1472" s="130"/>
    </row>
    <row r="1473" spans="9:13" ht="12.75">
      <c r="I1473" s="130"/>
      <c r="J1473" s="130"/>
      <c r="K1473" s="130"/>
      <c r="L1473" s="130"/>
      <c r="M1473" s="130"/>
    </row>
    <row r="1474" spans="9:13" ht="12.75">
      <c r="I1474" s="130"/>
      <c r="J1474" s="130"/>
      <c r="K1474" s="130"/>
      <c r="L1474" s="130"/>
      <c r="M1474" s="130"/>
    </row>
    <row r="1475" spans="9:13" ht="12.75">
      <c r="I1475" s="130"/>
      <c r="J1475" s="130"/>
      <c r="K1475" s="130"/>
      <c r="L1475" s="130"/>
      <c r="M1475" s="130"/>
    </row>
    <row r="1476" spans="9:13" ht="12.75">
      <c r="I1476" s="130"/>
      <c r="J1476" s="130"/>
      <c r="K1476" s="130"/>
      <c r="L1476" s="130"/>
      <c r="M1476" s="130"/>
    </row>
    <row r="1477" spans="9:13" ht="12.75">
      <c r="I1477" s="130"/>
      <c r="J1477" s="130"/>
      <c r="K1477" s="130"/>
      <c r="L1477" s="130"/>
      <c r="M1477" s="130"/>
    </row>
    <row r="1478" spans="9:13" ht="12.75">
      <c r="I1478" s="130"/>
      <c r="J1478" s="130"/>
      <c r="K1478" s="130"/>
      <c r="L1478" s="130"/>
      <c r="M1478" s="130"/>
    </row>
    <row r="1479" spans="9:13" ht="12.75">
      <c r="I1479" s="130"/>
      <c r="J1479" s="130"/>
      <c r="K1479" s="130"/>
      <c r="L1479" s="130"/>
      <c r="M1479" s="130"/>
    </row>
    <row r="1480" spans="9:13" ht="12.75">
      <c r="I1480" s="130"/>
      <c r="J1480" s="130"/>
      <c r="K1480" s="130"/>
      <c r="L1480" s="130"/>
      <c r="M1480" s="130"/>
    </row>
    <row r="1481" spans="9:13" ht="12.75">
      <c r="I1481" s="130"/>
      <c r="J1481" s="130"/>
      <c r="K1481" s="130"/>
      <c r="L1481" s="130"/>
      <c r="M1481" s="130"/>
    </row>
    <row r="1482" spans="9:13" ht="12.75">
      <c r="I1482" s="130"/>
      <c r="J1482" s="130"/>
      <c r="K1482" s="130"/>
      <c r="L1482" s="130"/>
      <c r="M1482" s="130"/>
    </row>
    <row r="1483" spans="9:13" ht="12.75">
      <c r="I1483" s="130"/>
      <c r="J1483" s="130"/>
      <c r="K1483" s="130"/>
      <c r="L1483" s="130"/>
      <c r="M1483" s="130"/>
    </row>
    <row r="1484" spans="9:13" ht="12.75">
      <c r="I1484" s="130"/>
      <c r="J1484" s="130"/>
      <c r="K1484" s="130"/>
      <c r="L1484" s="130"/>
      <c r="M1484" s="130"/>
    </row>
    <row r="1485" spans="9:13" ht="12.75">
      <c r="I1485" s="130"/>
      <c r="J1485" s="130"/>
      <c r="K1485" s="130"/>
      <c r="L1485" s="130"/>
      <c r="M1485" s="130"/>
    </row>
    <row r="1486" spans="9:13" ht="12.75">
      <c r="I1486" s="130"/>
      <c r="J1486" s="130"/>
      <c r="K1486" s="130"/>
      <c r="L1486" s="130"/>
      <c r="M1486" s="130"/>
    </row>
    <row r="1487" spans="9:13" ht="12.75">
      <c r="I1487" s="130"/>
      <c r="J1487" s="130"/>
      <c r="K1487" s="130"/>
      <c r="L1487" s="130"/>
      <c r="M1487" s="130"/>
    </row>
    <row r="1488" spans="9:13" ht="12.75">
      <c r="I1488" s="130"/>
      <c r="J1488" s="130"/>
      <c r="K1488" s="130"/>
      <c r="L1488" s="130"/>
      <c r="M1488" s="130"/>
    </row>
    <row r="1489" spans="9:13" ht="12.75">
      <c r="I1489" s="130"/>
      <c r="J1489" s="130"/>
      <c r="K1489" s="130"/>
      <c r="L1489" s="130"/>
      <c r="M1489" s="130"/>
    </row>
    <row r="1490" spans="9:13" ht="12.75">
      <c r="I1490" s="130"/>
      <c r="J1490" s="130"/>
      <c r="K1490" s="130"/>
      <c r="L1490" s="130"/>
      <c r="M1490" s="130"/>
    </row>
    <row r="1491" spans="9:13" ht="12.75">
      <c r="I1491" s="130"/>
      <c r="J1491" s="130"/>
      <c r="K1491" s="130"/>
      <c r="L1491" s="130"/>
      <c r="M1491" s="130"/>
    </row>
    <row r="1492" spans="9:13" ht="12.75">
      <c r="I1492" s="130"/>
      <c r="J1492" s="130"/>
      <c r="K1492" s="130"/>
      <c r="L1492" s="130"/>
      <c r="M1492" s="130"/>
    </row>
    <row r="1493" spans="9:13" ht="12.75">
      <c r="I1493" s="130"/>
      <c r="J1493" s="130"/>
      <c r="K1493" s="130"/>
      <c r="L1493" s="130"/>
      <c r="M1493" s="130"/>
    </row>
    <row r="1494" spans="9:13" ht="12.75">
      <c r="I1494" s="130"/>
      <c r="J1494" s="130"/>
      <c r="K1494" s="130"/>
      <c r="L1494" s="130"/>
      <c r="M1494" s="130"/>
    </row>
    <row r="1495" spans="9:13" ht="12.75">
      <c r="I1495" s="130"/>
      <c r="J1495" s="130"/>
      <c r="K1495" s="130"/>
      <c r="L1495" s="130"/>
      <c r="M1495" s="130"/>
    </row>
    <row r="1496" spans="9:13" ht="12.75">
      <c r="I1496" s="130"/>
      <c r="J1496" s="130"/>
      <c r="K1496" s="130"/>
      <c r="L1496" s="130"/>
      <c r="M1496" s="130"/>
    </row>
    <row r="1497" spans="9:13" ht="12.75">
      <c r="I1497" s="130"/>
      <c r="J1497" s="130"/>
      <c r="K1497" s="130"/>
      <c r="L1497" s="130"/>
      <c r="M1497" s="130"/>
    </row>
    <row r="1498" spans="9:13" ht="12.75">
      <c r="I1498" s="130"/>
      <c r="J1498" s="130"/>
      <c r="K1498" s="130"/>
      <c r="L1498" s="130"/>
      <c r="M1498" s="130"/>
    </row>
    <row r="1499" spans="9:13" ht="12.75">
      <c r="I1499" s="130"/>
      <c r="J1499" s="130"/>
      <c r="K1499" s="130"/>
      <c r="L1499" s="130"/>
      <c r="M1499" s="130"/>
    </row>
    <row r="1500" spans="9:13" ht="12.75">
      <c r="I1500" s="130"/>
      <c r="J1500" s="130"/>
      <c r="K1500" s="130"/>
      <c r="L1500" s="130"/>
      <c r="M1500" s="130"/>
    </row>
    <row r="1501" spans="9:13" ht="12.75">
      <c r="I1501" s="130"/>
      <c r="J1501" s="130"/>
      <c r="K1501" s="130"/>
      <c r="L1501" s="130"/>
      <c r="M1501" s="130"/>
    </row>
    <row r="1502" spans="9:13" ht="12.75">
      <c r="I1502" s="130"/>
      <c r="J1502" s="130"/>
      <c r="K1502" s="130"/>
      <c r="L1502" s="130"/>
      <c r="M1502" s="130"/>
    </row>
    <row r="1503" spans="9:13" ht="12.75">
      <c r="I1503" s="130"/>
      <c r="J1503" s="130"/>
      <c r="K1503" s="130"/>
      <c r="L1503" s="130"/>
      <c r="M1503" s="130"/>
    </row>
    <row r="1504" spans="9:13" ht="12.75">
      <c r="I1504" s="130"/>
      <c r="J1504" s="130"/>
      <c r="K1504" s="130"/>
      <c r="L1504" s="130"/>
      <c r="M1504" s="130"/>
    </row>
    <row r="1505" spans="9:13" ht="12.75">
      <c r="I1505" s="130"/>
      <c r="J1505" s="130"/>
      <c r="K1505" s="130"/>
      <c r="L1505" s="130"/>
      <c r="M1505" s="130"/>
    </row>
    <row r="1506" spans="9:13" ht="12.75">
      <c r="I1506" s="130"/>
      <c r="J1506" s="130"/>
      <c r="K1506" s="130"/>
      <c r="L1506" s="130"/>
      <c r="M1506" s="130"/>
    </row>
    <row r="1507" spans="9:13" ht="12.75">
      <c r="I1507" s="130"/>
      <c r="J1507" s="130"/>
      <c r="K1507" s="130"/>
      <c r="L1507" s="130"/>
      <c r="M1507" s="130"/>
    </row>
    <row r="1508" spans="9:13" ht="12.75">
      <c r="I1508" s="130"/>
      <c r="J1508" s="130"/>
      <c r="K1508" s="130"/>
      <c r="L1508" s="130"/>
      <c r="M1508" s="130"/>
    </row>
    <row r="1509" spans="9:13" ht="12.75">
      <c r="I1509" s="130"/>
      <c r="J1509" s="130"/>
      <c r="K1509" s="130"/>
      <c r="L1509" s="130"/>
      <c r="M1509" s="130"/>
    </row>
    <row r="1510" spans="9:13" ht="12.75">
      <c r="I1510" s="130"/>
      <c r="J1510" s="130"/>
      <c r="K1510" s="130"/>
      <c r="L1510" s="130"/>
      <c r="M1510" s="130"/>
    </row>
    <row r="1511" spans="9:13" ht="12.75">
      <c r="I1511" s="130"/>
      <c r="J1511" s="130"/>
      <c r="K1511" s="130"/>
      <c r="L1511" s="130"/>
      <c r="M1511" s="130"/>
    </row>
    <row r="1512" spans="9:13" ht="12.75">
      <c r="I1512" s="130"/>
      <c r="J1512" s="130"/>
      <c r="K1512" s="130"/>
      <c r="L1512" s="130"/>
      <c r="M1512" s="130"/>
    </row>
    <row r="1513" spans="9:13" ht="12.75">
      <c r="I1513" s="130"/>
      <c r="J1513" s="130"/>
      <c r="K1513" s="130"/>
      <c r="L1513" s="130"/>
      <c r="M1513" s="130"/>
    </row>
    <row r="1514" spans="9:13" ht="12.75">
      <c r="I1514" s="130"/>
      <c r="J1514" s="130"/>
      <c r="K1514" s="130"/>
      <c r="L1514" s="130"/>
      <c r="M1514" s="130"/>
    </row>
    <row r="1515" spans="9:13" ht="12.75">
      <c r="I1515" s="130"/>
      <c r="J1515" s="130"/>
      <c r="K1515" s="130"/>
      <c r="L1515" s="130"/>
      <c r="M1515" s="130"/>
    </row>
    <row r="1516" spans="9:13" ht="12.75">
      <c r="I1516" s="130"/>
      <c r="J1516" s="130"/>
      <c r="K1516" s="130"/>
      <c r="L1516" s="130"/>
      <c r="M1516" s="130"/>
    </row>
    <row r="1517" spans="9:13" ht="12.75">
      <c r="I1517" s="130"/>
      <c r="J1517" s="130"/>
      <c r="K1517" s="130"/>
      <c r="L1517" s="130"/>
      <c r="M1517" s="130"/>
    </row>
    <row r="1518" spans="9:13" ht="12.75">
      <c r="I1518" s="130"/>
      <c r="J1518" s="130"/>
      <c r="K1518" s="130"/>
      <c r="L1518" s="130"/>
      <c r="M1518" s="130"/>
    </row>
    <row r="1519" spans="9:13" ht="12.75">
      <c r="I1519" s="130"/>
      <c r="J1519" s="130"/>
      <c r="K1519" s="130"/>
      <c r="L1519" s="130"/>
      <c r="M1519" s="130"/>
    </row>
    <row r="1520" spans="9:13" ht="12.75">
      <c r="I1520" s="130"/>
      <c r="J1520" s="130"/>
      <c r="K1520" s="130"/>
      <c r="L1520" s="130"/>
      <c r="M1520" s="130"/>
    </row>
    <row r="1521" spans="9:13" ht="12.75">
      <c r="I1521" s="130"/>
      <c r="J1521" s="130"/>
      <c r="K1521" s="130"/>
      <c r="L1521" s="130"/>
      <c r="M1521" s="130"/>
    </row>
    <row r="1522" spans="9:13" ht="12.75">
      <c r="I1522" s="130"/>
      <c r="J1522" s="130"/>
      <c r="K1522" s="130"/>
      <c r="L1522" s="130"/>
      <c r="M1522" s="130"/>
    </row>
    <row r="1523" spans="9:13" ht="12.75">
      <c r="I1523" s="130"/>
      <c r="J1523" s="130"/>
      <c r="K1523" s="130"/>
      <c r="L1523" s="130"/>
      <c r="M1523" s="130"/>
    </row>
    <row r="1524" spans="9:13" ht="12.75">
      <c r="I1524" s="130"/>
      <c r="J1524" s="130"/>
      <c r="K1524" s="130"/>
      <c r="L1524" s="130"/>
      <c r="M1524" s="130"/>
    </row>
    <row r="1525" spans="9:13" ht="12.75">
      <c r="I1525" s="130"/>
      <c r="J1525" s="130"/>
      <c r="K1525" s="130"/>
      <c r="L1525" s="130"/>
      <c r="M1525" s="130"/>
    </row>
    <row r="1526" spans="9:13" ht="12.75">
      <c r="I1526" s="130"/>
      <c r="J1526" s="130"/>
      <c r="K1526" s="130"/>
      <c r="L1526" s="130"/>
      <c r="M1526" s="130"/>
    </row>
    <row r="1527" spans="9:13" ht="12.75">
      <c r="I1527" s="130"/>
      <c r="J1527" s="130"/>
      <c r="K1527" s="130"/>
      <c r="L1527" s="130"/>
      <c r="M1527" s="130"/>
    </row>
    <row r="1528" spans="9:13" ht="12.75">
      <c r="I1528" s="130"/>
      <c r="J1528" s="130"/>
      <c r="K1528" s="130"/>
      <c r="L1528" s="130"/>
      <c r="M1528" s="130"/>
    </row>
    <row r="1529" spans="9:13" ht="12.75">
      <c r="I1529" s="130"/>
      <c r="J1529" s="130"/>
      <c r="K1529" s="130"/>
      <c r="L1529" s="130"/>
      <c r="M1529" s="130"/>
    </row>
    <row r="1530" spans="9:13" ht="12.75">
      <c r="I1530" s="130"/>
      <c r="J1530" s="130"/>
      <c r="K1530" s="130"/>
      <c r="L1530" s="130"/>
      <c r="M1530" s="130"/>
    </row>
    <row r="1531" spans="9:13" ht="12.75">
      <c r="I1531" s="130"/>
      <c r="J1531" s="130"/>
      <c r="K1531" s="130"/>
      <c r="L1531" s="130"/>
      <c r="M1531" s="130"/>
    </row>
    <row r="1532" spans="9:13" ht="12.75">
      <c r="I1532" s="130"/>
      <c r="J1532" s="130"/>
      <c r="K1532" s="130"/>
      <c r="L1532" s="130"/>
      <c r="M1532" s="130"/>
    </row>
    <row r="1533" spans="9:13" ht="12.75">
      <c r="I1533" s="130"/>
      <c r="J1533" s="130"/>
      <c r="K1533" s="130"/>
      <c r="L1533" s="130"/>
      <c r="M1533" s="130"/>
    </row>
    <row r="1534" spans="9:13" ht="12.75">
      <c r="I1534" s="130"/>
      <c r="J1534" s="130"/>
      <c r="K1534" s="130"/>
      <c r="L1534" s="130"/>
      <c r="M1534" s="130"/>
    </row>
    <row r="1535" spans="9:13" ht="12.75">
      <c r="I1535" s="130"/>
      <c r="J1535" s="130"/>
      <c r="K1535" s="130"/>
      <c r="L1535" s="130"/>
      <c r="M1535" s="130"/>
    </row>
    <row r="1536" spans="9:13" ht="12.75">
      <c r="I1536" s="130"/>
      <c r="J1536" s="130"/>
      <c r="K1536" s="130"/>
      <c r="L1536" s="130"/>
      <c r="M1536" s="130"/>
    </row>
    <row r="1537" spans="9:13" ht="12.75">
      <c r="I1537" s="130"/>
      <c r="J1537" s="130"/>
      <c r="K1537" s="130"/>
      <c r="L1537" s="130"/>
      <c r="M1537" s="130"/>
    </row>
    <row r="1538" spans="9:13" ht="12.75">
      <c r="I1538" s="130"/>
      <c r="J1538" s="130"/>
      <c r="K1538" s="130"/>
      <c r="L1538" s="130"/>
      <c r="M1538" s="130"/>
    </row>
    <row r="1539" spans="9:13" ht="12.75">
      <c r="I1539" s="130"/>
      <c r="J1539" s="130"/>
      <c r="K1539" s="130"/>
      <c r="L1539" s="130"/>
      <c r="M1539" s="130"/>
    </row>
    <row r="1540" spans="9:13" ht="12.75">
      <c r="I1540" s="130"/>
      <c r="J1540" s="130"/>
      <c r="K1540" s="130"/>
      <c r="L1540" s="130"/>
      <c r="M1540" s="130"/>
    </row>
    <row r="1541" spans="9:13" ht="12.75">
      <c r="I1541" s="130"/>
      <c r="J1541" s="130"/>
      <c r="K1541" s="130"/>
      <c r="L1541" s="130"/>
      <c r="M1541" s="130"/>
    </row>
    <row r="1542" spans="9:13" ht="12.75">
      <c r="I1542" s="130"/>
      <c r="J1542" s="130"/>
      <c r="K1542" s="130"/>
      <c r="L1542" s="130"/>
      <c r="M1542" s="130"/>
    </row>
    <row r="1543" spans="9:13" ht="12.75">
      <c r="I1543" s="130"/>
      <c r="J1543" s="130"/>
      <c r="K1543" s="130"/>
      <c r="L1543" s="130"/>
      <c r="M1543" s="130"/>
    </row>
    <row r="1544" spans="9:13" ht="12.75">
      <c r="I1544" s="130"/>
      <c r="J1544" s="130"/>
      <c r="K1544" s="130"/>
      <c r="L1544" s="130"/>
      <c r="M1544" s="130"/>
    </row>
    <row r="1545" spans="9:13" ht="12.75">
      <c r="I1545" s="130"/>
      <c r="J1545" s="130"/>
      <c r="K1545" s="130"/>
      <c r="L1545" s="130"/>
      <c r="M1545" s="130"/>
    </row>
    <row r="1546" spans="9:13" ht="12.75">
      <c r="I1546" s="130"/>
      <c r="J1546" s="130"/>
      <c r="K1546" s="130"/>
      <c r="L1546" s="130"/>
      <c r="M1546" s="130"/>
    </row>
    <row r="1547" spans="9:13" ht="12.75">
      <c r="I1547" s="130"/>
      <c r="J1547" s="130"/>
      <c r="K1547" s="130"/>
      <c r="L1547" s="130"/>
      <c r="M1547" s="130"/>
    </row>
    <row r="1548" spans="9:13" ht="12.75">
      <c r="I1548" s="130"/>
      <c r="J1548" s="130"/>
      <c r="K1548" s="130"/>
      <c r="L1548" s="130"/>
      <c r="M1548" s="130"/>
    </row>
    <row r="1549" spans="9:13" ht="12.75">
      <c r="I1549" s="130"/>
      <c r="J1549" s="130"/>
      <c r="K1549" s="130"/>
      <c r="L1549" s="130"/>
      <c r="M1549" s="130"/>
    </row>
    <row r="1550" spans="9:13" ht="12.75">
      <c r="I1550" s="130"/>
      <c r="J1550" s="130"/>
      <c r="K1550" s="130"/>
      <c r="L1550" s="130"/>
      <c r="M1550" s="130"/>
    </row>
    <row r="1551" spans="9:13" ht="12.75">
      <c r="I1551" s="130"/>
      <c r="J1551" s="130"/>
      <c r="K1551" s="130"/>
      <c r="L1551" s="130"/>
      <c r="M1551" s="130"/>
    </row>
    <row r="1552" spans="9:13" ht="12.75">
      <c r="I1552" s="130"/>
      <c r="J1552" s="130"/>
      <c r="K1552" s="130"/>
      <c r="L1552" s="130"/>
      <c r="M1552" s="130"/>
    </row>
    <row r="1553" spans="9:13" ht="12.75">
      <c r="I1553" s="130"/>
      <c r="J1553" s="130"/>
      <c r="K1553" s="130"/>
      <c r="L1553" s="130"/>
      <c r="M1553" s="130"/>
    </row>
    <row r="1554" spans="9:13" ht="12.75">
      <c r="I1554" s="130"/>
      <c r="J1554" s="130"/>
      <c r="K1554" s="130"/>
      <c r="L1554" s="130"/>
      <c r="M1554" s="130"/>
    </row>
    <row r="1555" spans="9:13" ht="12.75">
      <c r="I1555" s="130"/>
      <c r="J1555" s="130"/>
      <c r="K1555" s="130"/>
      <c r="L1555" s="130"/>
      <c r="M1555" s="130"/>
    </row>
    <row r="1556" spans="9:13" ht="12.75">
      <c r="I1556" s="130"/>
      <c r="J1556" s="130"/>
      <c r="K1556" s="130"/>
      <c r="L1556" s="130"/>
      <c r="M1556" s="130"/>
    </row>
    <row r="1557" spans="9:13" ht="12.75">
      <c r="I1557" s="130"/>
      <c r="J1557" s="130"/>
      <c r="K1557" s="130"/>
      <c r="L1557" s="130"/>
      <c r="M1557" s="130"/>
    </row>
    <row r="1558" spans="9:13" ht="12.75">
      <c r="I1558" s="130"/>
      <c r="J1558" s="130"/>
      <c r="K1558" s="130"/>
      <c r="L1558" s="130"/>
      <c r="M1558" s="130"/>
    </row>
    <row r="1559" spans="9:13" ht="12.75">
      <c r="I1559" s="130"/>
      <c r="J1559" s="130"/>
      <c r="K1559" s="130"/>
      <c r="L1559" s="130"/>
      <c r="M1559" s="130"/>
    </row>
    <row r="1560" spans="9:13" ht="12.75">
      <c r="I1560" s="130"/>
      <c r="J1560" s="130"/>
      <c r="K1560" s="130"/>
      <c r="L1560" s="130"/>
      <c r="M1560" s="130"/>
    </row>
    <row r="1561" spans="9:13" ht="12.75">
      <c r="I1561" s="130"/>
      <c r="J1561" s="130"/>
      <c r="K1561" s="130"/>
      <c r="L1561" s="130"/>
      <c r="M1561" s="130"/>
    </row>
    <row r="1562" spans="9:13" ht="12.75">
      <c r="I1562" s="130"/>
      <c r="J1562" s="130"/>
      <c r="K1562" s="130"/>
      <c r="L1562" s="130"/>
      <c r="M1562" s="130"/>
    </row>
    <row r="1563" spans="9:13" ht="12.75">
      <c r="I1563" s="130"/>
      <c r="J1563" s="130"/>
      <c r="K1563" s="130"/>
      <c r="L1563" s="130"/>
      <c r="M1563" s="130"/>
    </row>
    <row r="1564" spans="9:13" ht="12.75">
      <c r="I1564" s="130"/>
      <c r="J1564" s="130"/>
      <c r="K1564" s="130"/>
      <c r="L1564" s="130"/>
      <c r="M1564" s="130"/>
    </row>
    <row r="1565" spans="9:13" ht="12.75">
      <c r="I1565" s="130"/>
      <c r="J1565" s="130"/>
      <c r="K1565" s="130"/>
      <c r="L1565" s="130"/>
      <c r="M1565" s="130"/>
    </row>
    <row r="1566" spans="9:13" ht="12.75">
      <c r="I1566" s="130"/>
      <c r="J1566" s="130"/>
      <c r="K1566" s="130"/>
      <c r="L1566" s="130"/>
      <c r="M1566" s="130"/>
    </row>
    <row r="1567" spans="9:13" ht="12.75">
      <c r="I1567" s="130"/>
      <c r="J1567" s="130"/>
      <c r="K1567" s="130"/>
      <c r="L1567" s="130"/>
      <c r="M1567" s="130"/>
    </row>
    <row r="1568" spans="9:13" ht="12.75">
      <c r="I1568" s="130"/>
      <c r="J1568" s="130"/>
      <c r="K1568" s="130"/>
      <c r="L1568" s="130"/>
      <c r="M1568" s="130"/>
    </row>
    <row r="1569" spans="9:13" ht="12.75">
      <c r="I1569" s="130"/>
      <c r="J1569" s="130"/>
      <c r="K1569" s="130"/>
      <c r="L1569" s="130"/>
      <c r="M1569" s="130"/>
    </row>
    <row r="1570" spans="9:13" ht="12.75">
      <c r="I1570" s="130"/>
      <c r="J1570" s="130"/>
      <c r="K1570" s="130"/>
      <c r="L1570" s="130"/>
      <c r="M1570" s="130"/>
    </row>
    <row r="1571" spans="9:13" ht="12.75">
      <c r="I1571" s="130"/>
      <c r="J1571" s="130"/>
      <c r="K1571" s="130"/>
      <c r="L1571" s="130"/>
      <c r="M1571" s="130"/>
    </row>
    <row r="1572" spans="9:13" ht="12.75">
      <c r="I1572" s="130"/>
      <c r="J1572" s="130"/>
      <c r="K1572" s="130"/>
      <c r="L1572" s="130"/>
      <c r="M1572" s="130"/>
    </row>
    <row r="1573" spans="9:13" ht="12.75">
      <c r="I1573" s="130"/>
      <c r="J1573" s="130"/>
      <c r="K1573" s="130"/>
      <c r="L1573" s="130"/>
      <c r="M1573" s="130"/>
    </row>
    <row r="1574" spans="9:13" ht="12.75">
      <c r="I1574" s="130"/>
      <c r="J1574" s="130"/>
      <c r="K1574" s="130"/>
      <c r="L1574" s="130"/>
      <c r="M1574" s="130"/>
    </row>
    <row r="1575" spans="9:13" ht="12.75">
      <c r="I1575" s="130"/>
      <c r="J1575" s="130"/>
      <c r="K1575" s="130"/>
      <c r="L1575" s="130"/>
      <c r="M1575" s="130"/>
    </row>
    <row r="1576" spans="9:13" ht="12.75">
      <c r="I1576" s="130"/>
      <c r="J1576" s="130"/>
      <c r="K1576" s="130"/>
      <c r="L1576" s="130"/>
      <c r="M1576" s="130"/>
    </row>
    <row r="1577" spans="9:13" ht="12.75">
      <c r="I1577" s="130"/>
      <c r="J1577" s="130"/>
      <c r="K1577" s="130"/>
      <c r="L1577" s="130"/>
      <c r="M1577" s="130"/>
    </row>
    <row r="1578" spans="9:13" ht="12.75">
      <c r="I1578" s="130"/>
      <c r="J1578" s="130"/>
      <c r="K1578" s="130"/>
      <c r="L1578" s="130"/>
      <c r="M1578" s="130"/>
    </row>
    <row r="1579" spans="9:13" ht="12.75">
      <c r="I1579" s="130"/>
      <c r="J1579" s="130"/>
      <c r="K1579" s="130"/>
      <c r="L1579" s="130"/>
      <c r="M1579" s="130"/>
    </row>
    <row r="1580" spans="9:13" ht="12.75">
      <c r="I1580" s="130"/>
      <c r="J1580" s="130"/>
      <c r="K1580" s="130"/>
      <c r="L1580" s="130"/>
      <c r="M1580" s="130"/>
    </row>
    <row r="1581" spans="9:13" ht="12.75">
      <c r="I1581" s="130"/>
      <c r="J1581" s="130"/>
      <c r="K1581" s="130"/>
      <c r="L1581" s="130"/>
      <c r="M1581" s="130"/>
    </row>
    <row r="1582" spans="9:13" ht="12.75">
      <c r="I1582" s="130"/>
      <c r="J1582" s="130"/>
      <c r="K1582" s="130"/>
      <c r="L1582" s="130"/>
      <c r="M1582" s="130"/>
    </row>
    <row r="1583" spans="9:13" ht="12.75">
      <c r="I1583" s="130"/>
      <c r="J1583" s="130"/>
      <c r="K1583" s="130"/>
      <c r="L1583" s="130"/>
      <c r="M1583" s="130"/>
    </row>
    <row r="1584" spans="9:13" ht="12.75">
      <c r="I1584" s="130"/>
      <c r="J1584" s="130"/>
      <c r="K1584" s="130"/>
      <c r="L1584" s="130"/>
      <c r="M1584" s="130"/>
    </row>
    <row r="1585" spans="9:13" ht="12.75">
      <c r="I1585" s="130"/>
      <c r="J1585" s="130"/>
      <c r="K1585" s="130"/>
      <c r="L1585" s="130"/>
      <c r="M1585" s="130"/>
    </row>
    <row r="1586" spans="9:13" ht="12.75">
      <c r="I1586" s="130"/>
      <c r="J1586" s="130"/>
      <c r="K1586" s="130"/>
      <c r="L1586" s="130"/>
      <c r="M1586" s="130"/>
    </row>
    <row r="1587" spans="9:13" ht="12.75">
      <c r="I1587" s="130"/>
      <c r="J1587" s="130"/>
      <c r="K1587" s="130"/>
      <c r="L1587" s="130"/>
      <c r="M1587" s="130"/>
    </row>
    <row r="1588" spans="9:13" ht="12.75">
      <c r="I1588" s="130"/>
      <c r="J1588" s="130"/>
      <c r="K1588" s="130"/>
      <c r="L1588" s="130"/>
      <c r="M1588" s="130"/>
    </row>
    <row r="1589" spans="9:13" ht="12.75">
      <c r="I1589" s="130"/>
      <c r="J1589" s="130"/>
      <c r="K1589" s="130"/>
      <c r="L1589" s="130"/>
      <c r="M1589" s="130"/>
    </row>
    <row r="1590" spans="9:13" ht="12.75">
      <c r="I1590" s="130"/>
      <c r="J1590" s="130"/>
      <c r="K1590" s="130"/>
      <c r="L1590" s="130"/>
      <c r="M1590" s="130"/>
    </row>
    <row r="1591" spans="9:13" ht="12.75">
      <c r="I1591" s="130"/>
      <c r="J1591" s="130"/>
      <c r="K1591" s="130"/>
      <c r="L1591" s="130"/>
      <c r="M1591" s="130"/>
    </row>
    <row r="1592" spans="9:13" ht="12.75">
      <c r="I1592" s="130"/>
      <c r="J1592" s="130"/>
      <c r="K1592" s="130"/>
      <c r="L1592" s="130"/>
      <c r="M1592" s="130"/>
    </row>
    <row r="1593" spans="9:13" ht="12.75">
      <c r="I1593" s="130"/>
      <c r="J1593" s="130"/>
      <c r="K1593" s="130"/>
      <c r="L1593" s="130"/>
      <c r="M1593" s="130"/>
    </row>
    <row r="1594" spans="9:13" ht="12.75">
      <c r="I1594" s="130"/>
      <c r="J1594" s="130"/>
      <c r="K1594" s="130"/>
      <c r="L1594" s="130"/>
      <c r="M1594" s="130"/>
    </row>
    <row r="1595" spans="9:13" ht="12.75">
      <c r="I1595" s="130"/>
      <c r="J1595" s="130"/>
      <c r="K1595" s="130"/>
      <c r="L1595" s="130"/>
      <c r="M1595" s="130"/>
    </row>
    <row r="1596" spans="9:13" ht="12.75">
      <c r="I1596" s="130"/>
      <c r="J1596" s="130"/>
      <c r="K1596" s="130"/>
      <c r="L1596" s="130"/>
      <c r="M1596" s="130"/>
    </row>
    <row r="1597" spans="9:13" ht="12.75">
      <c r="I1597" s="130"/>
      <c r="J1597" s="130"/>
      <c r="K1597" s="130"/>
      <c r="L1597" s="130"/>
      <c r="M1597" s="130"/>
    </row>
    <row r="1598" spans="9:13" ht="12.75">
      <c r="I1598" s="130"/>
      <c r="J1598" s="130"/>
      <c r="K1598" s="130"/>
      <c r="L1598" s="130"/>
      <c r="M1598" s="130"/>
    </row>
    <row r="1599" spans="9:13" ht="12.75">
      <c r="I1599" s="130"/>
      <c r="J1599" s="130"/>
      <c r="K1599" s="130"/>
      <c r="L1599" s="130"/>
      <c r="M1599" s="130"/>
    </row>
    <row r="1600" spans="9:13" ht="12.75">
      <c r="I1600" s="130"/>
      <c r="J1600" s="130"/>
      <c r="K1600" s="130"/>
      <c r="L1600" s="130"/>
      <c r="M1600" s="130"/>
    </row>
    <row r="1601" spans="9:13" ht="12.75">
      <c r="I1601" s="130"/>
      <c r="J1601" s="130"/>
      <c r="K1601" s="130"/>
      <c r="L1601" s="130"/>
      <c r="M1601" s="130"/>
    </row>
    <row r="1602" spans="9:13" ht="12.75">
      <c r="I1602" s="130"/>
      <c r="J1602" s="130"/>
      <c r="K1602" s="130"/>
      <c r="L1602" s="130"/>
      <c r="M1602" s="130"/>
    </row>
    <row r="1603" spans="9:13" ht="12.75">
      <c r="I1603" s="130"/>
      <c r="J1603" s="130"/>
      <c r="K1603" s="130"/>
      <c r="L1603" s="130"/>
      <c r="M1603" s="130"/>
    </row>
    <row r="1604" spans="9:13" ht="12.75">
      <c r="I1604" s="130"/>
      <c r="J1604" s="130"/>
      <c r="K1604" s="130"/>
      <c r="L1604" s="130"/>
      <c r="M1604" s="130"/>
    </row>
    <row r="1605" spans="9:13" ht="12.75">
      <c r="I1605" s="130"/>
      <c r="J1605" s="130"/>
      <c r="K1605" s="130"/>
      <c r="L1605" s="130"/>
      <c r="M1605" s="130"/>
    </row>
    <row r="1606" spans="9:13" ht="12.75">
      <c r="I1606" s="130"/>
      <c r="J1606" s="130"/>
      <c r="K1606" s="130"/>
      <c r="L1606" s="130"/>
      <c r="M1606" s="130"/>
    </row>
    <row r="1607" spans="9:13" ht="12.75">
      <c r="I1607" s="130"/>
      <c r="J1607" s="130"/>
      <c r="K1607" s="130"/>
      <c r="L1607" s="130"/>
      <c r="M1607" s="130"/>
    </row>
    <row r="1608" spans="9:13" ht="12.75">
      <c r="I1608" s="130"/>
      <c r="J1608" s="130"/>
      <c r="K1608" s="130"/>
      <c r="L1608" s="130"/>
      <c r="M1608" s="130"/>
    </row>
    <row r="1609" spans="9:13" ht="12.75">
      <c r="I1609" s="130"/>
      <c r="J1609" s="130"/>
      <c r="K1609" s="130"/>
      <c r="L1609" s="130"/>
      <c r="M1609" s="130"/>
    </row>
    <row r="1610" spans="9:13" ht="12.75">
      <c r="I1610" s="130"/>
      <c r="J1610" s="130"/>
      <c r="K1610" s="130"/>
      <c r="L1610" s="130"/>
      <c r="M1610" s="130"/>
    </row>
    <row r="1611" spans="9:13" ht="12.75">
      <c r="I1611" s="130"/>
      <c r="J1611" s="130"/>
      <c r="K1611" s="130"/>
      <c r="L1611" s="130"/>
      <c r="M1611" s="130"/>
    </row>
    <row r="1612" spans="9:13" ht="12.75">
      <c r="I1612" s="130"/>
      <c r="J1612" s="130"/>
      <c r="K1612" s="130"/>
      <c r="L1612" s="130"/>
      <c r="M1612" s="130"/>
    </row>
    <row r="1613" spans="9:13" ht="12.75">
      <c r="I1613" s="130"/>
      <c r="J1613" s="130"/>
      <c r="K1613" s="130"/>
      <c r="L1613" s="130"/>
      <c r="M1613" s="130"/>
    </row>
    <row r="1614" spans="9:13" ht="12.75">
      <c r="I1614" s="130"/>
      <c r="J1614" s="130"/>
      <c r="K1614" s="130"/>
      <c r="L1614" s="130"/>
      <c r="M1614" s="130"/>
    </row>
    <row r="1615" spans="9:13" ht="12.75">
      <c r="I1615" s="130"/>
      <c r="J1615" s="130"/>
      <c r="K1615" s="130"/>
      <c r="L1615" s="130"/>
      <c r="M1615" s="130"/>
    </row>
    <row r="1616" spans="9:13" ht="12.75">
      <c r="I1616" s="130"/>
      <c r="J1616" s="130"/>
      <c r="K1616" s="130"/>
      <c r="L1616" s="130"/>
      <c r="M1616" s="130"/>
    </row>
    <row r="1617" spans="9:13" ht="12.75">
      <c r="I1617" s="130"/>
      <c r="J1617" s="130"/>
      <c r="K1617" s="130"/>
      <c r="L1617" s="130"/>
      <c r="M1617" s="130"/>
    </row>
    <row r="1618" spans="9:13" ht="12.75">
      <c r="I1618" s="130"/>
      <c r="J1618" s="130"/>
      <c r="K1618" s="130"/>
      <c r="L1618" s="130"/>
      <c r="M1618" s="130"/>
    </row>
    <row r="1619" spans="9:13" ht="12.75">
      <c r="I1619" s="130"/>
      <c r="J1619" s="130"/>
      <c r="K1619" s="130"/>
      <c r="L1619" s="130"/>
      <c r="M1619" s="130"/>
    </row>
    <row r="1620" spans="9:13" ht="12.75">
      <c r="I1620" s="130"/>
      <c r="J1620" s="130"/>
      <c r="K1620" s="130"/>
      <c r="L1620" s="130"/>
      <c r="M1620" s="130"/>
    </row>
    <row r="1621" spans="9:13" ht="12.75">
      <c r="I1621" s="130"/>
      <c r="J1621" s="130"/>
      <c r="K1621" s="130"/>
      <c r="L1621" s="130"/>
      <c r="M1621" s="130"/>
    </row>
    <row r="1622" spans="9:13" ht="12.75">
      <c r="I1622" s="130"/>
      <c r="J1622" s="130"/>
      <c r="K1622" s="130"/>
      <c r="L1622" s="130"/>
      <c r="M1622" s="130"/>
    </row>
    <row r="1623" spans="9:13" ht="12.75">
      <c r="I1623" s="130"/>
      <c r="J1623" s="130"/>
      <c r="K1623" s="130"/>
      <c r="L1623" s="130"/>
      <c r="M1623" s="130"/>
    </row>
    <row r="1624" spans="9:13" ht="12.75">
      <c r="I1624" s="130"/>
      <c r="J1624" s="130"/>
      <c r="K1624" s="130"/>
      <c r="L1624" s="130"/>
      <c r="M1624" s="130"/>
    </row>
    <row r="1625" spans="9:13" ht="12.75">
      <c r="I1625" s="130"/>
      <c r="J1625" s="130"/>
      <c r="K1625" s="130"/>
      <c r="L1625" s="130"/>
      <c r="M1625" s="130"/>
    </row>
    <row r="1626" spans="9:13" ht="12.75">
      <c r="I1626" s="130"/>
      <c r="J1626" s="130"/>
      <c r="K1626" s="130"/>
      <c r="L1626" s="130"/>
      <c r="M1626" s="130"/>
    </row>
    <row r="1627" spans="9:13" ht="12.75">
      <c r="I1627" s="130"/>
      <c r="J1627" s="130"/>
      <c r="K1627" s="130"/>
      <c r="L1627" s="130"/>
      <c r="M1627" s="130"/>
    </row>
  </sheetData>
  <sheetProtection/>
  <mergeCells count="228">
    <mergeCell ref="D243:G243"/>
    <mergeCell ref="I243:K243"/>
    <mergeCell ref="L243:M243"/>
    <mergeCell ref="N243:O243"/>
    <mergeCell ref="Q243:R243"/>
    <mergeCell ref="Q248:R248"/>
    <mergeCell ref="K158:K159"/>
    <mergeCell ref="L158:L159"/>
    <mergeCell ref="O247:Q247"/>
    <mergeCell ref="M191:M194"/>
    <mergeCell ref="A237:F237"/>
    <mergeCell ref="D242:G242"/>
    <mergeCell ref="I242:K242"/>
    <mergeCell ref="L242:M242"/>
    <mergeCell ref="N242:O242"/>
    <mergeCell ref="A1:R1"/>
    <mergeCell ref="M120:M121"/>
    <mergeCell ref="D113:D114"/>
    <mergeCell ref="M109:M113"/>
    <mergeCell ref="B120:B121"/>
    <mergeCell ref="K120:K121"/>
    <mergeCell ref="K109:K114"/>
    <mergeCell ref="K115:K119"/>
    <mergeCell ref="J74:J78"/>
    <mergeCell ref="R26:R27"/>
    <mergeCell ref="O158:O159"/>
    <mergeCell ref="N158:N159"/>
    <mergeCell ref="J80:J81"/>
    <mergeCell ref="I158:I159"/>
    <mergeCell ref="L126:L127"/>
    <mergeCell ref="K153:K155"/>
    <mergeCell ref="M158:M159"/>
    <mergeCell ref="M153:M155"/>
    <mergeCell ref="L109:L113"/>
    <mergeCell ref="L173:L174"/>
    <mergeCell ref="L122:L123"/>
    <mergeCell ref="K124:K125"/>
    <mergeCell ref="L124:L125"/>
    <mergeCell ref="M164:M165"/>
    <mergeCell ref="M126:M127"/>
    <mergeCell ref="M124:M125"/>
    <mergeCell ref="K164:K165"/>
    <mergeCell ref="E80:E81"/>
    <mergeCell ref="H80:H81"/>
    <mergeCell ref="G80:G81"/>
    <mergeCell ref="L93:L95"/>
    <mergeCell ref="K126:K127"/>
    <mergeCell ref="J193:J194"/>
    <mergeCell ref="L191:L194"/>
    <mergeCell ref="K173:K174"/>
    <mergeCell ref="K171:K172"/>
    <mergeCell ref="L153:L155"/>
    <mergeCell ref="H72:H73"/>
    <mergeCell ref="L74:L78"/>
    <mergeCell ref="K74:K78"/>
    <mergeCell ref="F55:F56"/>
    <mergeCell ref="F191:F194"/>
    <mergeCell ref="I191:I192"/>
    <mergeCell ref="H191:H192"/>
    <mergeCell ref="K191:K194"/>
    <mergeCell ref="J191:J192"/>
    <mergeCell ref="H193:H194"/>
    <mergeCell ref="A11:A12"/>
    <mergeCell ref="A19:A20"/>
    <mergeCell ref="A68:A70"/>
    <mergeCell ref="A26:A27"/>
    <mergeCell ref="A23:A24"/>
    <mergeCell ref="G55:G56"/>
    <mergeCell ref="F69:F70"/>
    <mergeCell ref="B10:B12"/>
    <mergeCell ref="B23:B24"/>
    <mergeCell ref="B26:B27"/>
    <mergeCell ref="C26:C27"/>
    <mergeCell ref="C11:C12"/>
    <mergeCell ref="C23:C24"/>
    <mergeCell ref="B19:B20"/>
    <mergeCell ref="C19:C20"/>
    <mergeCell ref="E11:E12"/>
    <mergeCell ref="F11:F12"/>
    <mergeCell ref="H23:H24"/>
    <mergeCell ref="D23:D24"/>
    <mergeCell ref="D15:D16"/>
    <mergeCell ref="G11:G12"/>
    <mergeCell ref="M15:M16"/>
    <mergeCell ref="L19:L20"/>
    <mergeCell ref="L15:L16"/>
    <mergeCell ref="D19:D20"/>
    <mergeCell ref="K15:K16"/>
    <mergeCell ref="K19:K20"/>
    <mergeCell ref="K10:K12"/>
    <mergeCell ref="Q3:R3"/>
    <mergeCell ref="N3:O3"/>
    <mergeCell ref="M10:M12"/>
    <mergeCell ref="L10:L12"/>
    <mergeCell ref="P3:P4"/>
    <mergeCell ref="O19:O20"/>
    <mergeCell ref="R19:R20"/>
    <mergeCell ref="D2:D4"/>
    <mergeCell ref="E2:M2"/>
    <mergeCell ref="E3:G3"/>
    <mergeCell ref="H3:J3"/>
    <mergeCell ref="K3:M3"/>
    <mergeCell ref="R23:R24"/>
    <mergeCell ref="P23:P24"/>
    <mergeCell ref="P19:P20"/>
    <mergeCell ref="Q19:Q20"/>
    <mergeCell ref="Q23:Q24"/>
    <mergeCell ref="K26:K27"/>
    <mergeCell ref="N2:R2"/>
    <mergeCell ref="B68:B70"/>
    <mergeCell ref="C55:C56"/>
    <mergeCell ref="N19:N20"/>
    <mergeCell ref="M19:M20"/>
    <mergeCell ref="H26:H27"/>
    <mergeCell ref="I23:I24"/>
    <mergeCell ref="M69:M70"/>
    <mergeCell ref="A2:C4"/>
    <mergeCell ref="F72:F73"/>
    <mergeCell ref="I26:I27"/>
    <mergeCell ref="D26:D27"/>
    <mergeCell ref="M23:M24"/>
    <mergeCell ref="J23:J24"/>
    <mergeCell ref="M26:M27"/>
    <mergeCell ref="J26:J27"/>
    <mergeCell ref="L26:L27"/>
    <mergeCell ref="K23:K24"/>
    <mergeCell ref="L23:L24"/>
    <mergeCell ref="A55:A56"/>
    <mergeCell ref="A93:A95"/>
    <mergeCell ref="A80:A81"/>
    <mergeCell ref="A72:A73"/>
    <mergeCell ref="A74:A78"/>
    <mergeCell ref="M80:M81"/>
    <mergeCell ref="M74:M78"/>
    <mergeCell ref="M72:M73"/>
    <mergeCell ref="E55:E56"/>
    <mergeCell ref="H68:H70"/>
    <mergeCell ref="A109:A119"/>
    <mergeCell ref="A122:A123"/>
    <mergeCell ref="L69:L70"/>
    <mergeCell ref="L80:L81"/>
    <mergeCell ref="L72:L73"/>
    <mergeCell ref="G69:G70"/>
    <mergeCell ref="D115:D117"/>
    <mergeCell ref="I80:I81"/>
    <mergeCell ref="K122:K123"/>
    <mergeCell ref="K80:K81"/>
    <mergeCell ref="B109:B119"/>
    <mergeCell ref="B124:B125"/>
    <mergeCell ref="B72:B73"/>
    <mergeCell ref="B93:B95"/>
    <mergeCell ref="B80:B81"/>
    <mergeCell ref="B74:B78"/>
    <mergeCell ref="B223:B224"/>
    <mergeCell ref="D171:D174"/>
    <mergeCell ref="C191:C194"/>
    <mergeCell ref="B126:B127"/>
    <mergeCell ref="D158:D159"/>
    <mergeCell ref="B122:B123"/>
    <mergeCell ref="B153:B155"/>
    <mergeCell ref="D153:D155"/>
    <mergeCell ref="E191:E194"/>
    <mergeCell ref="G191:G194"/>
    <mergeCell ref="A191:A194"/>
    <mergeCell ref="I193:I194"/>
    <mergeCell ref="B191:B194"/>
    <mergeCell ref="B228:B229"/>
    <mergeCell ref="D228:D229"/>
    <mergeCell ref="D223:D224"/>
    <mergeCell ref="B225:B226"/>
    <mergeCell ref="D225:D226"/>
    <mergeCell ref="A158:A159"/>
    <mergeCell ref="A171:A172"/>
    <mergeCell ref="C171:C172"/>
    <mergeCell ref="B164:B165"/>
    <mergeCell ref="B171:B174"/>
    <mergeCell ref="B158:B159"/>
    <mergeCell ref="C158:C159"/>
    <mergeCell ref="I72:I73"/>
    <mergeCell ref="D118:D119"/>
    <mergeCell ref="C80:C81"/>
    <mergeCell ref="D68:D70"/>
    <mergeCell ref="C72:C73"/>
    <mergeCell ref="C74:C75"/>
    <mergeCell ref="D93:D95"/>
    <mergeCell ref="C68:C70"/>
    <mergeCell ref="D111:D112"/>
    <mergeCell ref="G72:G73"/>
    <mergeCell ref="L164:L165"/>
    <mergeCell ref="K69:K70"/>
    <mergeCell ref="D74:D78"/>
    <mergeCell ref="K93:K95"/>
    <mergeCell ref="J68:J70"/>
    <mergeCell ref="K72:K73"/>
    <mergeCell ref="I74:I75"/>
    <mergeCell ref="I68:I70"/>
    <mergeCell ref="H74:H75"/>
    <mergeCell ref="J72:J73"/>
    <mergeCell ref="K189:K190"/>
    <mergeCell ref="R158:R159"/>
    <mergeCell ref="Q158:Q159"/>
    <mergeCell ref="M173:M174"/>
    <mergeCell ref="L171:L172"/>
    <mergeCell ref="F80:F81"/>
    <mergeCell ref="J93:J95"/>
    <mergeCell ref="M93:M95"/>
    <mergeCell ref="M122:M123"/>
    <mergeCell ref="L120:L121"/>
    <mergeCell ref="O26:O27"/>
    <mergeCell ref="N26:N27"/>
    <mergeCell ref="S19:S20"/>
    <mergeCell ref="S23:S24"/>
    <mergeCell ref="S26:S27"/>
    <mergeCell ref="S158:S159"/>
    <mergeCell ref="P158:P159"/>
    <mergeCell ref="O23:O24"/>
    <mergeCell ref="P26:P27"/>
    <mergeCell ref="Q26:Q27"/>
    <mergeCell ref="N23:N24"/>
    <mergeCell ref="B208:B209"/>
    <mergeCell ref="M171:M172"/>
    <mergeCell ref="E69:E70"/>
    <mergeCell ref="E72:E73"/>
    <mergeCell ref="J100:J101"/>
    <mergeCell ref="J158:J159"/>
    <mergeCell ref="H158:H159"/>
    <mergeCell ref="L189:L190"/>
    <mergeCell ref="M189:M190"/>
  </mergeCells>
  <dataValidations count="1">
    <dataValidation type="decimal" operator="greaterThan" allowBlank="1" showInputMessage="1" showErrorMessage="1" promptTitle="Проверка корректности" prompt="Введите число" errorTitle="Введите число!" error="Введите число!" sqref="N6:S6 P7:S23 N22:O23 N25:S26 N7:O19 O92:O158 N29:O91 N92:N215 P29:S215 O160:O215 N216:S233 N235:S236">
      <formula1>-100000000000</formula1>
    </dataValidation>
  </dataValidations>
  <printOptions/>
  <pageMargins left="0.7480314960629921" right="0" top="0.1968503937007874" bottom="0.1968503937007874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oev</dc:creator>
  <cp:keywords/>
  <dc:description/>
  <cp:lastModifiedBy>Kontora</cp:lastModifiedBy>
  <cp:lastPrinted>2010-03-25T10:27:39Z</cp:lastPrinted>
  <dcterms:created xsi:type="dcterms:W3CDTF">2007-09-24T09:40:27Z</dcterms:created>
  <dcterms:modified xsi:type="dcterms:W3CDTF">2011-04-27T09:48:09Z</dcterms:modified>
  <cp:category/>
  <cp:version/>
  <cp:contentType/>
  <cp:contentStatus/>
</cp:coreProperties>
</file>